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k-ba\Desktop\МП 2021-2025\проект в округе\изменение А2\"/>
    </mc:Choice>
  </mc:AlternateContent>
  <bookViews>
    <workbookView xWindow="0" yWindow="0" windowWidth="20490" windowHeight="8340" activeTab="1"/>
  </bookViews>
  <sheets>
    <sheet name="1" sheetId="7" r:id="rId1"/>
    <sheet name="2" sheetId="8" r:id="rId2"/>
    <sheet name="3" sheetId="3" r:id="rId3"/>
    <sheet name="4" sheetId="4" r:id="rId4"/>
    <sheet name="5" sheetId="5" r:id="rId5"/>
    <sheet name="6" sheetId="6" r:id="rId6"/>
  </sheets>
  <definedNames>
    <definedName name="_xlnm.Print_Titles" localSheetId="0">'1'!$7:$9</definedName>
    <definedName name="_xlnm.Print_Titles" localSheetId="1">'2'!$7:$7</definedName>
    <definedName name="_xlnm.Print_Titles" localSheetId="2">'3'!$8:$9</definedName>
    <definedName name="_xlnm.Print_Titles" localSheetId="3">'4'!$8:$9</definedName>
    <definedName name="_xlnm.Print_Titles" localSheetId="4">'5'!$8:$9</definedName>
    <definedName name="_xlnm.Print_Titles" localSheetId="5">'6'!$8:$9</definedName>
    <definedName name="_xlnm.Print_Area" localSheetId="0">'1'!$A$1:$P$43</definedName>
    <definedName name="_xlnm.Print_Area" localSheetId="2">'3'!$A$1:$K$12</definedName>
    <definedName name="_xlnm.Print_Area" localSheetId="4">'5'!$A$1:$P$46</definedName>
    <definedName name="_xlnm.Print_Area" localSheetId="5">'6'!$A$1:$J$60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6" l="1"/>
  <c r="M22" i="5"/>
  <c r="J34" i="6" l="1"/>
  <c r="I34" i="6"/>
  <c r="H34" i="6"/>
  <c r="J35" i="6"/>
  <c r="I35" i="6"/>
  <c r="H35" i="6"/>
  <c r="G34" i="6"/>
  <c r="H24" i="6"/>
  <c r="I24" i="6"/>
  <c r="J24" i="6"/>
  <c r="G24" i="6"/>
  <c r="H25" i="6"/>
  <c r="I25" i="6"/>
  <c r="J25" i="6"/>
  <c r="F15" i="6" l="1"/>
  <c r="N41" i="5"/>
  <c r="P20" i="5"/>
  <c r="P21" i="5"/>
  <c r="O20" i="5"/>
  <c r="O21" i="5"/>
  <c r="M14" i="5" l="1"/>
  <c r="L14" i="5"/>
  <c r="N14" i="5"/>
  <c r="O14" i="5"/>
  <c r="P14" i="5"/>
  <c r="E12" i="3" l="1"/>
  <c r="F20" i="6" l="1"/>
  <c r="L43" i="5"/>
  <c r="M37" i="5"/>
  <c r="N37" i="5"/>
  <c r="O37" i="5"/>
  <c r="P37" i="5"/>
  <c r="L37" i="5"/>
  <c r="L22" i="5"/>
  <c r="M11" i="5" l="1"/>
  <c r="N11" i="5"/>
  <c r="O11" i="5"/>
  <c r="P11" i="5"/>
  <c r="L11" i="5"/>
  <c r="M21" i="5"/>
  <c r="N21" i="5"/>
  <c r="L21" i="5"/>
  <c r="M20" i="5" l="1"/>
  <c r="L41" i="5"/>
  <c r="N22" i="5" l="1"/>
  <c r="O22" i="5"/>
  <c r="P22" i="5"/>
  <c r="E50" i="6" l="1"/>
  <c r="E40" i="6"/>
  <c r="E30" i="6"/>
  <c r="P41" i="5" l="1"/>
  <c r="P40" i="5" s="1"/>
  <c r="J54" i="6" s="1"/>
  <c r="O41" i="5"/>
  <c r="N40" i="5"/>
  <c r="H54" i="6" s="1"/>
  <c r="O40" i="5"/>
  <c r="I54" i="6" s="1"/>
  <c r="P36" i="5"/>
  <c r="J44" i="6" s="1"/>
  <c r="N36" i="5"/>
  <c r="H44" i="6" s="1"/>
  <c r="O36" i="5"/>
  <c r="I44" i="6" s="1"/>
  <c r="N20" i="5"/>
  <c r="O13" i="5"/>
  <c r="O12" i="5" l="1"/>
  <c r="O10" i="5" s="1"/>
  <c r="N13" i="5"/>
  <c r="P13" i="5"/>
  <c r="G20" i="6"/>
  <c r="G19" i="6"/>
  <c r="F19" i="6"/>
  <c r="G18" i="6"/>
  <c r="F18" i="6"/>
  <c r="G17" i="6"/>
  <c r="F17" i="6"/>
  <c r="G16" i="6"/>
  <c r="F16" i="6"/>
  <c r="G15" i="6"/>
  <c r="P12" i="5" l="1"/>
  <c r="P10" i="5" s="1"/>
  <c r="N12" i="5"/>
  <c r="N10" i="5" s="1"/>
  <c r="M41" i="5"/>
  <c r="M40" i="5" s="1"/>
  <c r="G54" i="6" s="1"/>
  <c r="L40" i="5"/>
  <c r="F54" i="6" s="1"/>
  <c r="F52" i="6" s="1"/>
  <c r="F51" i="6" s="1"/>
  <c r="M36" i="5"/>
  <c r="G44" i="6" s="1"/>
  <c r="G42" i="6" s="1"/>
  <c r="G41" i="6" s="1"/>
  <c r="L36" i="5"/>
  <c r="F44" i="6" s="1"/>
  <c r="F42" i="6" s="1"/>
  <c r="F41" i="6" s="1"/>
  <c r="L20" i="5"/>
  <c r="F34" i="6" l="1"/>
  <c r="F32" i="6" s="1"/>
  <c r="F31" i="6" s="1"/>
  <c r="G52" i="6"/>
  <c r="G51" i="6" s="1"/>
  <c r="G32" i="6"/>
  <c r="G31" i="6" s="1"/>
  <c r="M13" i="5"/>
  <c r="M12" i="5" s="1"/>
  <c r="M10" i="5" s="1"/>
  <c r="G14" i="6" l="1"/>
  <c r="G22" i="6" l="1"/>
  <c r="G21" i="6" s="1"/>
  <c r="G12" i="6" l="1"/>
  <c r="G11" i="6" s="1"/>
  <c r="J52" i="6"/>
  <c r="E60" i="6" l="1"/>
  <c r="E59" i="6"/>
  <c r="E58" i="6"/>
  <c r="E57" i="6"/>
  <c r="E56" i="6"/>
  <c r="E55" i="6"/>
  <c r="I52" i="6"/>
  <c r="I51" i="6" s="1"/>
  <c r="H52" i="6"/>
  <c r="H51" i="6" s="1"/>
  <c r="J51" i="6"/>
  <c r="E49" i="6"/>
  <c r="E48" i="6"/>
  <c r="E47" i="6"/>
  <c r="E46" i="6"/>
  <c r="E45" i="6"/>
  <c r="I42" i="6"/>
  <c r="I41" i="6" s="1"/>
  <c r="H42" i="6"/>
  <c r="H41" i="6" s="1"/>
  <c r="E39" i="6"/>
  <c r="E38" i="6"/>
  <c r="E37" i="6"/>
  <c r="E36" i="6"/>
  <c r="E35" i="6"/>
  <c r="I32" i="6"/>
  <c r="I31" i="6" s="1"/>
  <c r="H32" i="6"/>
  <c r="H31" i="6" s="1"/>
  <c r="E29" i="6"/>
  <c r="E28" i="6"/>
  <c r="E27" i="6"/>
  <c r="E25" i="6"/>
  <c r="J22" i="6"/>
  <c r="J21" i="6" s="1"/>
  <c r="I22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J15" i="6"/>
  <c r="I15" i="6"/>
  <c r="H15" i="6"/>
  <c r="J42" i="6"/>
  <c r="J41" i="6" s="1"/>
  <c r="E54" i="6" l="1"/>
  <c r="E17" i="6"/>
  <c r="E19" i="6"/>
  <c r="H14" i="6"/>
  <c r="E52" i="6"/>
  <c r="E51" i="6"/>
  <c r="E18" i="6"/>
  <c r="E20" i="6"/>
  <c r="I12" i="6"/>
  <c r="I11" i="6" s="1"/>
  <c r="I14" i="6"/>
  <c r="E44" i="6"/>
  <c r="E15" i="6"/>
  <c r="E26" i="6"/>
  <c r="H22" i="6"/>
  <c r="H12" i="6" s="1"/>
  <c r="H11" i="6" s="1"/>
  <c r="I21" i="6"/>
  <c r="H16" i="6"/>
  <c r="H21" i="6" l="1"/>
  <c r="E34" i="6"/>
  <c r="J14" i="6"/>
  <c r="J32" i="6"/>
  <c r="E32" i="6" s="1"/>
  <c r="E41" i="6"/>
  <c r="E42" i="6"/>
  <c r="E16" i="6"/>
  <c r="J31" i="6" l="1"/>
  <c r="E31" i="6" s="1"/>
  <c r="J12" i="6"/>
  <c r="J11" i="6" s="1"/>
  <c r="L13" i="5" l="1"/>
  <c r="F24" i="6" l="1"/>
  <c r="F14" i="6" s="1"/>
  <c r="E14" i="6" s="1"/>
  <c r="L12" i="5"/>
  <c r="L10" i="5" s="1"/>
  <c r="F22" i="6" l="1"/>
  <c r="F21" i="6" s="1"/>
  <c r="E21" i="6" s="1"/>
  <c r="E24" i="6"/>
  <c r="E22" i="6" l="1"/>
  <c r="F12" i="6"/>
  <c r="F11" i="6" s="1"/>
  <c r="E11" i="6" s="1"/>
  <c r="E12" i="6" l="1"/>
</calcChain>
</file>

<file path=xl/sharedStrings.xml><?xml version="1.0" encoding="utf-8"?>
<sst xmlns="http://schemas.openxmlformats.org/spreadsheetml/2006/main" count="1278" uniqueCount="378">
  <si>
    <t>Приложение 1</t>
  </si>
  <si>
    <t>к муниципальной программе</t>
  </si>
  <si>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</si>
  <si>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</si>
  <si>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</si>
  <si>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</si>
  <si>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</si>
  <si>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</si>
  <si>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2016 год</t>
  </si>
  <si>
    <t>2017 год</t>
  </si>
  <si>
    <t>2018 год</t>
  </si>
  <si>
    <t>2019 год</t>
  </si>
  <si>
    <t>2020 год</t>
  </si>
  <si>
    <t>МП</t>
  </si>
  <si>
    <t>Пп</t>
  </si>
  <si>
    <t>отчет</t>
  </si>
  <si>
    <t>оценка</t>
  </si>
  <si>
    <t>прогноз</t>
  </si>
  <si>
    <t>03</t>
  </si>
  <si>
    <t>1</t>
  </si>
  <si>
    <t>Организация библиотечного обслуживания населения</t>
  </si>
  <si>
    <t>Уровень фактической обеспеченности библиотеками от нормативной потребности</t>
  </si>
  <si>
    <t>процентов</t>
  </si>
  <si>
    <t>Охват населения муниципального района библиотечным обслуживанием</t>
  </si>
  <si>
    <t>Количество посещений библиотек в расчете на 1 жителя муниципального района в год</t>
  </si>
  <si>
    <t>единиц</t>
  </si>
  <si>
    <t>Количество экземпляров новых поступлений в библиотечные фонды публичных библиотек Балезинского  района на 1000 человек населения</t>
  </si>
  <si>
    <t>5</t>
  </si>
  <si>
    <t>6</t>
  </si>
  <si>
    <t>Доля библиотек, подключенных к сети «Интернет», в общем количестве публичных библиотек Балезинского района</t>
  </si>
  <si>
    <t>Количество организованных и проведенных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</si>
  <si>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2</t>
  </si>
  <si>
    <t xml:space="preserve">Организация досуга,  предоставление услуг организаций культуры и доступа к музейным фондам </t>
  </si>
  <si>
    <t>Уровень фактической обеспеченности клубами и учреждениями клубного типа от нормативной потребности</t>
  </si>
  <si>
    <t>Количество культурно-зрелищных мероприятий</t>
  </si>
  <si>
    <t>человек</t>
  </si>
  <si>
    <t>Среднее число участников клубных формирований в расчете на 1000 человек населения</t>
  </si>
  <si>
    <t>Количество коллективов самодеятельного художественного творчества, имеющих звание «народный» или «образцовый»</t>
  </si>
  <si>
    <t>11</t>
  </si>
  <si>
    <t>Количество участний во всероссийских, межрегиональных и республиканских конкурсах и фестивалях</t>
  </si>
  <si>
    <t>Увеличение доли представленных (во всех формах) зрителю музейных предметов в общем количестве музейных предметов основного фонда, процентов</t>
  </si>
  <si>
    <t>Увеличение посещаемости музейных учреждений,  посещений на 1 жителя в год</t>
  </si>
  <si>
    <t>Увеличение объёма передвижного фонда музеев для экспонирования произведений культуры и искусства</t>
  </si>
  <si>
    <t>Увеличение количества музейных выставок и выставочных проектов</t>
  </si>
  <si>
    <t>3</t>
  </si>
  <si>
    <t>Развитие местного народного творчества</t>
  </si>
  <si>
    <t>Количество развивающихся направлений ДПИ</t>
  </si>
  <si>
    <t>Количество посетителей</t>
  </si>
  <si>
    <t>мероприятий</t>
  </si>
  <si>
    <t>4</t>
  </si>
  <si>
    <t>Создание условий для реализации муниципальной программы</t>
  </si>
  <si>
    <t>Удельный вес численности руководителей и специалистов муниципальных учреждений культуры Балезинского района, прошедших в течение последних трех лет повышение квалификации или профессиональную переподготовку, в общей численности работников муниципальных учреждений культуры Балезинского района</t>
  </si>
  <si>
    <t>Доля руководителей и специалистов муниципальных учреждений культуры Балезинского района, прошедших аттестацию, в общей численности руководителей и специалистов муниципальных учреждений культуры Балезинского района</t>
  </si>
  <si>
    <t>Доля руководителей и специалистов муниципальных учреждений культуры Балезинского района в возрасте до 35 лет в общем числе руководителей и специалистов муниципальных учреждений культуры Балезинского района</t>
  </si>
  <si>
    <t>Среднемесячная начисленная заработная плата работников муниципальных учреждений культуры Балезинского района</t>
  </si>
  <si>
    <t>рублей</t>
  </si>
  <si>
    <t>Доля муниципальных учреждений культуры, здания которых находятся в аварийном состоянии или требуют капитального ремонта, в  общем количестве муниципальных учреждений культуры.</t>
  </si>
  <si>
    <t>Приложение 2</t>
  </si>
  <si>
    <t>Балезинского района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</si>
  <si>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</si>
  <si>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</si>
  <si>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</si>
  <si>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</si>
  <si>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</si>
  <si>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 xml:space="preserve">Взаимосвязь с целевыми показателями (индикаторами) </t>
  </si>
  <si>
    <t>ОМ</t>
  </si>
  <si>
    <t>М</t>
  </si>
  <si>
    <t>01</t>
  </si>
  <si>
    <t>Оказание услуги и выполнение работ  по организации библиотечного обслуживания населения, комплектование библиотечных фондов и обеспечение сохранности библиотечных фондов библиотек</t>
  </si>
  <si>
    <t>Осуществление библиотечного, библиографического и информационного обслуживания населения МБУК "Балезинская районная библиотека МО Балезинский район" в соответствии с муниципальным заданием</t>
  </si>
  <si>
    <t>03.1.1,03.1.2, 03.1.3</t>
  </si>
  <si>
    <t>03.1.1,03.1.2, 03.1.3, 03.1.4, 03.1.5, 03.1.6, 03.1.7</t>
  </si>
  <si>
    <t>02</t>
  </si>
  <si>
    <t>Укрепление материально-технической базы библиотек</t>
  </si>
  <si>
    <t>Укрепление материально технической базы библиотек</t>
  </si>
  <si>
    <t>03.1.1, 03.1.2, 03.1.3, 03.1.4, 03.1.6</t>
  </si>
  <si>
    <t>Организация и проведение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</si>
  <si>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Организация и проведение мероприятий тематической направленности</t>
  </si>
  <si>
    <t>03.1.2, 03.1.3, 03.1.4, 03.1.7</t>
  </si>
  <si>
    <t>Организация деятельности музейных уголков</t>
  </si>
  <si>
    <t xml:space="preserve"> Создание на базе библиотек любительских объединений (клубы; кружки)</t>
  </si>
  <si>
    <t>04</t>
  </si>
  <si>
    <t>Оформление тематических выставок, экспозиций</t>
  </si>
  <si>
    <t>Организация 388 выставок</t>
  </si>
  <si>
    <t>03.1.2, 03.1.3, 03.1.4, 03.1.6, 03.1.7</t>
  </si>
  <si>
    <t>Создание центров общественного доступа (компьютерных аудиторий) к электронным фондам публичных библиотек Удмуртской Республики в подразделениях МБУК «Балезинская районная библиотека МО «Балезинский район»</t>
  </si>
  <si>
    <t xml:space="preserve">Обеспечение подразделений МБУК «Балезинская районная библиотека МО "Балезинский район" доступом к информационно-телекоммуникационной сети «Интернет», приобретение необходимого оборудования и обучение сотрудников МБУК «Балезинская районная библиотека МО "Балезинский район" </t>
  </si>
  <si>
    <t xml:space="preserve">03.1.2, 03.1.3, 03.1.4, 03.1.6, 03.1.7
</t>
  </si>
  <si>
    <t>Подключение общедоступных  библиотек Российской Федерации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</si>
  <si>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05</t>
  </si>
  <si>
    <t>Создание электронных информационных ресурсов</t>
  </si>
  <si>
    <t>03.1.2, 03.1.3, 03.1.4</t>
  </si>
  <si>
    <t>06</t>
  </si>
  <si>
    <t>Оказание методической помощи структурным подразделениям в сельских поселениях</t>
  </si>
  <si>
    <t xml:space="preserve">Методическая помощь структурным подразделениям в сельских поселениях по организации библиотечного обслуживания населения, внедрению новых форм и методов работы (3 семинара, 5 совещаний, 25 выездов в подразделения)  </t>
  </si>
  <si>
    <t>03.1.2, 03.1.3, 03.1.4, 03.1.5, 03.1.6, 03.1.7</t>
  </si>
  <si>
    <t>07</t>
  </si>
  <si>
    <t>Информирование населения об организации оказания библиотечных услуг в Балезинском  районе, проводимых мероприятиях, а также о трудовых коллективах и работниках библиотечной системы</t>
  </si>
  <si>
    <t>Взаимодействие со СМИ в целях публикации информации в печатных средствах массовой информации, а также подготовки сюжетов для теле- и радиопередач</t>
  </si>
  <si>
    <t>Публикация информации в печатных средствах массовой информации, передачи (сюжеты) на телевидении и радио (40 информаций )</t>
  </si>
  <si>
    <t xml:space="preserve">Размещение информации на внутренних и наружных рекламных щитах, афишах МБУК "Балезинская районная библиотека МО "Балезинский район" </t>
  </si>
  <si>
    <t>Информирование о мероприятиях населения</t>
  </si>
  <si>
    <t>Информирование о мероприятиях населения (10 публикаций)</t>
  </si>
  <si>
    <t>Создание официального сайта МБУК «Балезинская районная библиотека МО Балезинский район", публикация на нем информации о деятельности учреждения, в том числе в разрезе его  структурных подразделений</t>
  </si>
  <si>
    <t>Информирование населения о деятельности муниципальных библиотек</t>
  </si>
  <si>
    <t>08</t>
  </si>
  <si>
    <t>Внедрение во всех структурных подразделениях МБУК "Балезинская районная библиотека МО "Балезинский район" системы регулярного мониторинга удовлетворенности потребителей библиотечных услуг их качеством и доступностью</t>
  </si>
  <si>
    <t>Проведение мониторинга удовлетворенности населения качеством и доступностью библиотечных услуг на регулярной основе</t>
  </si>
  <si>
    <t xml:space="preserve">03.1.1, 03.1.2, 03.1.3, 03.1.4, 03.1.6, 03.1.7 </t>
  </si>
  <si>
    <t>09</t>
  </si>
  <si>
    <t>Осуществление капитального и текущего ремонта</t>
  </si>
  <si>
    <t>А1</t>
  </si>
  <si>
    <t xml:space="preserve">Создание модельных муниципальных библиотек в целях реализации регионального проекта «Обеспечение качественно нового уровня развития инфраструктуры культуры» «Культурная среда» </t>
  </si>
  <si>
    <t xml:space="preserve">Заключение соглашений с органами местного самоуправления поселений по созданию условий для организации досуга и обеспечению жителей поселений услугами организаций культуры </t>
  </si>
  <si>
    <t xml:space="preserve">Управление культуры </t>
  </si>
  <si>
    <t>Организация  работ по организации досуга и обеспечению жителей поселения услугами организаций культуры</t>
  </si>
  <si>
    <t>03.2.1, 03.2.2, 03.2.3</t>
  </si>
  <si>
    <t>Организация культурного досуга и отдыха населения</t>
  </si>
  <si>
    <t>Укрепление материально-технической базы учреждений культурно-досугово типа и музея</t>
  </si>
  <si>
    <t>Приобретение оборудования и инвентаря</t>
  </si>
  <si>
    <t>Предоставление доступа к музейным фондам</t>
  </si>
  <si>
    <t>Публичный показ музейных предметов, музейных коллекций.Создание экспозиций (выставок) музеев, организация выездных выставок.Формирование, учет, изучение, обеспечение физического сохранения и безопасности музейных предметов, музейных коллекций</t>
  </si>
  <si>
    <t>03.2.13,03.2.14,03.2.16,03.2.18,03.2.19</t>
  </si>
  <si>
    <t xml:space="preserve">Информирование населения района о планируемых и проводенных зрелищных мероприятиях,конкурсах и фестивалях </t>
  </si>
  <si>
    <t>03.2.3, 03.2.4, 03.2.5, 03.2.6, 03.2.7, 03.2.8</t>
  </si>
  <si>
    <t>03.2.15</t>
  </si>
  <si>
    <t>03.2.3</t>
  </si>
  <si>
    <t xml:space="preserve">Размещение информации на внутренних и наружных рекламных щитах, афишах </t>
  </si>
  <si>
    <t>Обеспечение развития и укрепления материально-технической базы домов культуры в населённых пунктах с числом жителей до 50 тысяч человек</t>
  </si>
  <si>
    <t xml:space="preserve">Средняя численность участников клубных формирований в рассчёте на 1000 человек в домах культуры - не менее 57 человек </t>
  </si>
  <si>
    <t>03.2.1, 03.2.2, 03.2.3, 03.2.4, 03.2.5, 03.2.8</t>
  </si>
  <si>
    <t>Внедрение во всех структурных подразделениях МБУК "Центр развития культуры" и МБУК "Балезинский районный историко-краеведческий музей МО "Балезинский район" системы регулярного мониторинга удовлетворенности потребителей качеством предоставляемых услуг</t>
  </si>
  <si>
    <t>Удовлетворение потребностей населения в сохранении и развитии традиционного народного и художественного творчества</t>
  </si>
  <si>
    <t>Выполнение работ в области сохранения, поддержки и развития местного традиционного народного художественного творчества</t>
  </si>
  <si>
    <t xml:space="preserve">Количество видов декоративно-прикладного искусства-14 ед., Количество проведённых мероприятий-21 шт.                                    </t>
  </si>
  <si>
    <t>03.3.1, 03.3.2, 03.3.3, 03.3.4</t>
  </si>
  <si>
    <t>Приобретение оборудования, мебели, инструментов, оргтехники.</t>
  </si>
  <si>
    <t>Сбор фольклорно-этнографического материала и его популяризация</t>
  </si>
  <si>
    <t>Количество клубных формирований, участники которых занимаются традиционными для района видами декоративно-прикладного искусства и ремесел - не менее 232 , кружков и любительских объединений фольклорной направленности не менее 8 ед.</t>
  </si>
  <si>
    <t>03.3.4</t>
  </si>
  <si>
    <t>03.4.1, 03.4.5</t>
  </si>
  <si>
    <t>Предоставление мер социальной поддержки работникам муниципальных учреждений культуры Балезинского района</t>
  </si>
  <si>
    <t>Предоставление мер социальной поддержки работникам муниципальных учреждений культуры Балезинского района в виде денежной компенсации расходов по оплате жилых помещений и коммунальных услуг  (отопление, освещение)</t>
  </si>
  <si>
    <t>03.4.4</t>
  </si>
  <si>
    <t>Организация бухгалтерского учета в муниципальных учреждениях культуры Балезинского района МКУ «Централизованная бухгалтерия учреждений культуры МО «Балезинский район»</t>
  </si>
  <si>
    <t>Организация бухгалтерского учета в муниципальных учреждениях культуры Балезинского района централизованной бухгалтерией</t>
  </si>
  <si>
    <t>03.4.4, 03.4.5</t>
  </si>
  <si>
    <t>03.4.5</t>
  </si>
  <si>
    <t>Повышение квалификации, подготовка и переподготовка кадров муниципальных учреждений культуры Балезинского района</t>
  </si>
  <si>
    <t xml:space="preserve">Повышение квалификации работников муниципальных учреждений культуры осуществляется на базе АОУ ДПО УР «Центр повышения квалификации работников культуры Удмуртской Республики» </t>
  </si>
  <si>
    <t>03.4.1, 03.4.2, 03.4.4, 03.4.5</t>
  </si>
  <si>
    <t>Проведение аттестации работников муниципальных учреждений культуры Балезинского района</t>
  </si>
  <si>
    <t>Проведение плановой и внеплановой аттестации работников муниципальных учреждений культуры Балезинского района</t>
  </si>
  <si>
    <t>03.4.2, 03.4.4, 03.4.5</t>
  </si>
  <si>
    <t>Реализация комплекса мер, направленных на обеспечение квалифицированными и творческими кадрами муниципальных учреждений культуры Балезинского района</t>
  </si>
  <si>
    <t>Направление молодых специалистов на обучение в учреждениях среднего професионального и высшего профессионального образования и их последующее трудоустройство в муниципальные учреждения культуры Балезинского района (целевой набор на получение среднего професионального и высшего профессионального образования)</t>
  </si>
  <si>
    <t xml:space="preserve">Направление молодых специалистов на обучение в учреждениях среднего професионального и высшего профессионального образования и их последующее трудоустройство в муниципальные учреждения культуры Балезинского района путем целевого набора </t>
  </si>
  <si>
    <t>03.4.3, 03.4.5</t>
  </si>
  <si>
    <t>Проведение встреч со студентами по вопросам заключения договоров последующего трудоустройства в учреждениях культуры Балезинского района</t>
  </si>
  <si>
    <t xml:space="preserve">Поиск молодых специалистов для работы в муниципальных учреждениях культуры Балезинского района </t>
  </si>
  <si>
    <t>Организация прохождения студентами производственной практики в учреждениях культуры Балезинского района</t>
  </si>
  <si>
    <t xml:space="preserve">Привлечение молодых специалистов для работы в муниципальных учреждениях культуры Балезинского района </t>
  </si>
  <si>
    <t>Совершенствование механизма формирования муниципального задания на оказание муниципальных услуг (выполнение работ) в сфере культуры и его финансового обеспечения</t>
  </si>
  <si>
    <t>Уточнение перечня муниципальных услуг (работ) в сфере культуры</t>
  </si>
  <si>
    <t>Уточненный перечень муниципальных услуг (работ) в сфере культуры (правовой акт)</t>
  </si>
  <si>
    <t>Уточнение показателей объемов и качества муниципальных услуг в сфере культуры</t>
  </si>
  <si>
    <t>Разработка и внедрение системы мотивации руководителей и специалистов муниципальных учреждений культуры Балезинского района на основе заключения эффективных контрактов</t>
  </si>
  <si>
    <t>Показатели эффективности деятельности руководителей и специалистов муниципальных учреждений культуры Балезинского района (правовой акт)</t>
  </si>
  <si>
    <t>Внесение изменений в муниципальные правовые акты, регулирующие вопросы оплаты труда работников муниципальных учреждений культуры</t>
  </si>
  <si>
    <t>Правовые акты по оплате труда работников муниципальных учрежденйи культуры</t>
  </si>
  <si>
    <t>Заключение эффективных контрактов с руководителями муниципальных учреждений культуры Балезинского района и их филиалов</t>
  </si>
  <si>
    <t xml:space="preserve">Заключение эффективных контрактов со специалистами муниципальных учреждений культуры Балезинского района </t>
  </si>
  <si>
    <t>10</t>
  </si>
  <si>
    <t>Повышение информационной открытости органов местного самоуправления Балезинского района в сфере культуры</t>
  </si>
  <si>
    <t>Информирование населения о деятельности органов местного самоуправления Балезинского района в сфере культуры</t>
  </si>
  <si>
    <t xml:space="preserve">Информирование населения о деятельности муниципальных учреждений культуры Балезинского района </t>
  </si>
  <si>
    <t>Обеспечение и развитие системы обратной связи с потребителями муниципальных услуг, оказываемых в сфере культуры</t>
  </si>
  <si>
    <t>Организация системы регулярного мониторинга удовлетворенности потребителей муниципальных услуг их качеством и доступностью в муниципальных учреждениях культуры Балезинского района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</si>
  <si>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</si>
  <si>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 xml:space="preserve">Организация оценки населением качества и доступности муниципальных услуг в сфере культуры </t>
  </si>
  <si>
    <t>Проведение оценки населением качества и доступности муниципальных услуг в сфере культуры, принятие мер реагирования</t>
  </si>
  <si>
    <t>Рассмотрение обращений граждан по вопросам сферы культуры, принятие мер реагирования</t>
  </si>
  <si>
    <t>Обеспечение доступности сведений для взаимодействия с населением</t>
  </si>
  <si>
    <t>Приложение 3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</si>
  <si>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</si>
  <si>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</si>
  <si>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</si>
  <si>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</si>
  <si>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</si>
  <si>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</si>
  <si>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Приложение 4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</si>
  <si>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</si>
  <si>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</si>
  <si>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</si>
  <si>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</si>
  <si>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</si>
  <si>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2021 год</t>
  </si>
  <si>
    <t>062</t>
  </si>
  <si>
    <t>Библиотечное, библиографическое и информационное обслуживание пользователей библиотеки</t>
  </si>
  <si>
    <t xml:space="preserve">количество посещений </t>
  </si>
  <si>
    <t xml:space="preserve">Единица </t>
  </si>
  <si>
    <t>Расходы бюджета муниципального района на оказание муниципальной услуги (выполнение работы)</t>
  </si>
  <si>
    <t>тыс. руб.</t>
  </si>
  <si>
    <t>Фомирование , учет, изучение, обеспечение физического сохранения и безопасности фонда библиотеки</t>
  </si>
  <si>
    <t>количество документов</t>
  </si>
  <si>
    <t>экземпляр</t>
  </si>
  <si>
    <t>Библиографическая  обработка документов и создание  каталогов</t>
  </si>
  <si>
    <t>штука</t>
  </si>
  <si>
    <t>Методическое обеспечение в области библиотечного дела</t>
  </si>
  <si>
    <t xml:space="preserve">количество проведенных консультаций </t>
  </si>
  <si>
    <t xml:space="preserve">Организация деятельности клубных формирований и формирований самодеятельного народного творчества </t>
  </si>
  <si>
    <t xml:space="preserve">единиц </t>
  </si>
  <si>
    <t>Расходы бюджета муниципального района на выполнение работы</t>
  </si>
  <si>
    <t>Организация и проведение культурно-массовых мероприятий</t>
  </si>
  <si>
    <t>Количество  культурно- массовых мероприятий</t>
  </si>
  <si>
    <t>Расходы бюджета муниципального района  на оказание муниципальной услуги</t>
  </si>
  <si>
    <t>Осуществление экскурсионного обслуживания</t>
  </si>
  <si>
    <t>Количество экскурсантов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</si>
  <si>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</si>
  <si>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выставок.</t>
  </si>
  <si>
    <t xml:space="preserve"> тыс. руб.</t>
  </si>
  <si>
    <t>Количество предметов, принятых на постоянное хранение в фонды музея, всего</t>
  </si>
  <si>
    <t>Выявление, изучение,сохранение,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</si>
  <si>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Количество объектов</t>
  </si>
  <si>
    <t>Машино-часы работы автомобилей</t>
  </si>
  <si>
    <t>Содержание (эксплуатация) имущества, находящегося в государственной (муниципальной) собственности</t>
  </si>
  <si>
    <t>Эксплуатируемая площадь зданий</t>
  </si>
  <si>
    <t>Приложение 5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</si>
  <si>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</si>
  <si>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</si>
  <si>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</si>
  <si>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</si>
  <si>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Рз</t>
  </si>
  <si>
    <t>Пр</t>
  </si>
  <si>
    <t>ЦС</t>
  </si>
  <si>
    <t>ВР</t>
  </si>
  <si>
    <t>0</t>
  </si>
  <si>
    <t>Всего</t>
  </si>
  <si>
    <t>611</t>
  </si>
  <si>
    <t>612</t>
  </si>
  <si>
    <t>0310166770</t>
  </si>
  <si>
    <t>0320266770</t>
  </si>
  <si>
    <t>0320466770</t>
  </si>
  <si>
    <t>0330166770</t>
  </si>
  <si>
    <t>0340160030</t>
  </si>
  <si>
    <t>121, 122, 129, 242, 244, 851, 852, 853</t>
  </si>
  <si>
    <t>0340261740</t>
  </si>
  <si>
    <t>0340360120</t>
  </si>
  <si>
    <t>0340466770</t>
  </si>
  <si>
    <t>Приложение 6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</si>
  <si>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</si>
  <si>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</si>
  <si>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</si>
  <si>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</si>
  <si>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</si>
  <si>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Балезинского района</t>
  </si>
  <si>
    <t>в том числе:</t>
  </si>
  <si>
    <t>собственные средства бюджета Балезинского района</t>
  </si>
  <si>
    <t>субсидии из бюджета Удмуртской Республики</t>
  </si>
  <si>
    <t>межбюджетные трансферты из бюджета Удмуртской Республики</t>
  </si>
  <si>
    <t>субвенции из бюджетов поселений</t>
  </si>
  <si>
    <t>средства бюджета Удмуртской Республики, планируемые к привлечению</t>
  </si>
  <si>
    <t>бюджеты поселений, входящих в состав Балезинского района</t>
  </si>
  <si>
    <t>иные источники</t>
  </si>
  <si>
    <t>03.1.1, 03.1.2, 03.1.3</t>
  </si>
  <si>
    <t>Укрепление материально-технической базы учреждений культуры</t>
  </si>
  <si>
    <t>Проведение ремонтных работ в помещениях  учреждений культурно-досугово типа и музея</t>
  </si>
  <si>
    <t>12</t>
  </si>
  <si>
    <t>2022 год</t>
  </si>
  <si>
    <t xml:space="preserve"> Балезинского района</t>
  </si>
  <si>
    <t>112, 321</t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</si>
  <si>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</si>
  <si>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>Информационное сопровождение сферы государственной национальной политики</t>
  </si>
  <si>
    <t>Количество информационных материалов</t>
  </si>
  <si>
    <t>Количество проведенных мероприятий</t>
  </si>
  <si>
    <t>2023 год</t>
  </si>
  <si>
    <t>2024 год</t>
  </si>
  <si>
    <t>2025 год</t>
  </si>
  <si>
    <t xml:space="preserve">«Развитие культуры на 2021-2025 годы» </t>
  </si>
  <si>
    <t>111, 112, 119, 242, 244, 851, 852, 853</t>
  </si>
  <si>
    <t>Количество посещений культурно-массовых мероприятий на платной основе</t>
  </si>
  <si>
    <t>Увеличение  численности участников культурно-досуговых мероприятий</t>
  </si>
  <si>
    <t>Льготы по оплате жилья и коммунальных услуг, либо возмещение затрат на оплату жилья и коммунальных услуг руководителям и специалистам учреждений культуры, работвющим и проживающим в сельских населенных пунктах, рабочих поселках, поселках городского типа</t>
  </si>
  <si>
    <t>Объем предоставленной  льгот по оплате жилья и коммунальных услуг</t>
  </si>
  <si>
    <t>Привлечение в учреждения кфалифицированных кадров</t>
  </si>
  <si>
    <t>"Развитие культуры на 2021-2025 годы"</t>
  </si>
  <si>
    <t xml:space="preserve">           «Развитие культуры на 2021-2025 годы»</t>
  </si>
  <si>
    <t>Увеличение количества посещений общедоступных библиотек на 15 % к 2025 году по отношению к 2017 году</t>
  </si>
  <si>
    <t xml:space="preserve"> Деятельность 11 музейных уголков</t>
  </si>
  <si>
    <t xml:space="preserve"> Деятельность 60 клубных формирований участников 1060 человек</t>
  </si>
  <si>
    <t>Увеличение доли публичных  библиотек, подключенных   к информационно-телекоммуникационной сети "Интернет" в общем количестве библиотек до 100 процентов к 2025 году при условии финансирования и наличия технической возможности.</t>
  </si>
  <si>
    <t xml:space="preserve"> перевод в электронный вид печатных изданий  краеведческого содержания и  создание электронных информационных ресурсов.</t>
  </si>
  <si>
    <t xml:space="preserve">Количество организованных и проведённых по форме и тематике культурно-массовых мероприятий (стационарные выставки)  </t>
  </si>
  <si>
    <t xml:space="preserve">Количество проведённых мастер-классов по направлениям ДПИ для населения </t>
  </si>
  <si>
    <t>2021-2025годы</t>
  </si>
  <si>
    <t>2021-2025 годы</t>
  </si>
  <si>
    <t>Корректировка показателей эффективности деятельности руководителей и специалистов муниципальных учреждений культуры Балезинского района</t>
  </si>
  <si>
    <t>Заключение эффективных контрактов с вновь принятыми руководителями муниципальных учреждений культуры Балезинского района и их филиалов</t>
  </si>
  <si>
    <t xml:space="preserve">Организация работы по заключению эффективных контрактов с вновь принятыми специалистами муниципальных учреждений культуры Балезинского района </t>
  </si>
  <si>
    <t>Формирование муниципального задания учредителем в разрезе структурных подразделений МБУК «БРБ», МБУК "ЦРКиНТ", МБУК "РДК "Дружба", МБУК "БРИКМ", МБУ ДО ДШИ п.Балезино, МБУК "РДР", МБУ "ЦКО"</t>
  </si>
  <si>
    <t>Расчет размера субсидии на выполнение муниципального задания в разрезе структурных подразделений  МБУК «БРБ», МБУК "ЦРКиНТ", МБУК "РДК "Дружба", МБУК "БРИКМ", МБУ ДО ДШИ п.Балезино, МБУК "РДР", МБУ "ЦКО" на основе единых (групповых) значений нормативных затрат с использованием корректирующих показателей</t>
  </si>
  <si>
    <t>Создание официальных сайтов муниципальных учреждений культуры Балезинского района МБУК «БРБ», МБУК "ЦРКиНТ", МБУК "РДК "Дружба", а также контроль за публикацией на них информации о деятельности учреждений в соответствии с законодательством, в том числе в разрезе их филиалов (структурных подразделений)</t>
  </si>
  <si>
    <t>Количество экскурсий, мероприятий в музее</t>
  </si>
  <si>
    <t xml:space="preserve"> Количество учреждений, предоставляющих бесплатные входные билеты волонтерам культуры </t>
  </si>
  <si>
    <t>Количество мероприятий , направленных на развитие творческого потенциала детей и молодёжи в общем объёме мероприятий</t>
  </si>
  <si>
    <t>Обеспечение населения услугами учреждений клубного типа и музея</t>
  </si>
  <si>
    <t>03.2.2,03.2.3,03.2.4,03.2.5,03.2.6,03.2.8</t>
  </si>
  <si>
    <t>03.2.2, 03.2.3, 03.2.4, 03.2.4, 03.2.5, 03.2.6, 03.2.7, 03.2.8</t>
  </si>
  <si>
    <t>03.2.02, 03.2.04, 03.2.05, 03.2.06</t>
  </si>
  <si>
    <t>Перевод фондовых коллекций музея в электронный вид, использование информационных технологий во всех видах деятельности музея</t>
  </si>
  <si>
    <t>03206L4670</t>
  </si>
  <si>
    <t>тыс.кв/м</t>
  </si>
  <si>
    <t>Количество клубных формирований</t>
  </si>
  <si>
    <t>Количество выставок в музее и вне музея</t>
  </si>
  <si>
    <t>Организация и проведение культурно-массовых мероприятий Творческие (фестиваль, выставка, конкурс, смотр); мастер-класс)</t>
  </si>
  <si>
    <t>Формирование, учет, изучение, обеспечение физического сохранения и безопасности музейных предметов, музейных коллекций</t>
  </si>
  <si>
    <t>Увеличение количества библиографических записей  в сводном электронном каталоге (в сравнении с годом начала действия программы)</t>
  </si>
  <si>
    <t>Управление культуры, спорта и молодежной политики</t>
  </si>
  <si>
    <t>Транспортные работы по обслуживанию учреждений, подведомственных Управлению культуры, спорта и молодежной политики Администрации МО «Балезинский район»</t>
  </si>
  <si>
    <t>Строительство объектов культуры</t>
  </si>
  <si>
    <t>Строительство новых объектов культуры</t>
  </si>
  <si>
    <t>«Развитие культуры на 2021 -2025 годы"</t>
  </si>
  <si>
    <t xml:space="preserve">«Развитие культуры на 2021-2025 годы" </t>
  </si>
  <si>
    <t>03.1.08, 03.2.08, 03.3.04</t>
  </si>
  <si>
    <t xml:space="preserve">«Развитие культуры» на 2021-2025 годы </t>
  </si>
  <si>
    <t>031015519F</t>
  </si>
  <si>
    <t>0320261660</t>
  </si>
  <si>
    <t>0320800830</t>
  </si>
  <si>
    <t>0320861650</t>
  </si>
  <si>
    <t>03208S0830</t>
  </si>
  <si>
    <t>0330161670</t>
  </si>
  <si>
    <t>0340461650</t>
  </si>
  <si>
    <t>032А155190</t>
  </si>
  <si>
    <t>045</t>
  </si>
  <si>
    <t>0320900820</t>
  </si>
  <si>
    <t>414</t>
  </si>
  <si>
    <t>03209S0820</t>
  </si>
  <si>
    <t>Модернизация библиотек в части комплектования книжных фондов библиотек муниципального образования</t>
  </si>
  <si>
    <t>Федеральный проект "Культурная среда"</t>
  </si>
  <si>
    <t>03.2.1, 03.2.2, 03.2.3, 03.2.6</t>
  </si>
  <si>
    <t>0310155190</t>
  </si>
  <si>
    <t>0320862800</t>
  </si>
  <si>
    <t>633</t>
  </si>
  <si>
    <t>Реализация установленных полномочий (функций) Управления культуры, спорта и молодежной политики Администрации МО «Муниципальный округ Балезинский район Удмуртской Республики»</t>
  </si>
  <si>
    <t>Уплата налога на имущество организаций, земельного налога муниципальными учреждениями, подведомственными Управлению культуры, спорта и молодежной политики Администрации МО «Муниципальный округ Балезинский район Удмуртской Республики»</t>
  </si>
  <si>
    <t>Содержание Управления культуры, спорта и молодежной политики Администрации МО «Муниципальный округ Балезинский район Удмуртской Республики»</t>
  </si>
  <si>
    <t>Выполнение работ в сфере обеспечения деятельности Управления культуры, спорта и молодежной политики Администрации МО «Муниципальный округ Балезинский район Удмуртской Республики» и подведомственных ему муниципальных учреждений</t>
  </si>
  <si>
    <t xml:space="preserve">1300-1400 мероприятий </t>
  </si>
  <si>
    <r>
      <t xml:space="preserve">Организация </t>
    </r>
    <r>
      <rPr>
        <sz val="8.5"/>
        <color indexed="8"/>
        <rFont val="Times New Roman"/>
        <family val="1"/>
        <charset val="204"/>
      </rPr>
      <t>регулярного размещения и актуализации информации на официальном сайте МО «Муниципальный округ Балезинский район Удмуртской Республики», в том числе: планов мероприятий, анонсов мероприятий, правовых актов, регламентирующих сферу культуры, отчетов о деятельности</t>
    </r>
  </si>
  <si>
    <t>Публикация на официальном сайте  Балезинского района и поддержание в актуальном состоянии информации об Управлении культуры, спорта и молодежной политики Админи тсрации МО "Муниципальный округ Балезинский район Удмуртской Республики", его структурных подразделениях, а также муниципальных учреждениях культуры Балезинского района, контактных телефонах и адресах электронной почты</t>
  </si>
  <si>
    <t>Реализация установленных полномочий (функций) Управления культуры, спорта и молодежной политики  Администрации муниципального образования «Муниципальный округ Балезинский район Удмуртской Республики»</t>
  </si>
  <si>
    <t>Информирование населения района о планируемых и проводенных зрелищных мероприятиях,конкурсах и фестивалях</t>
  </si>
  <si>
    <t>Взаимодействие со СМИ в целях публикации информации в печатных средствах массовой информации, а также подготовки сюжетов на странице ТВоё Балезино</t>
  </si>
  <si>
    <t>Формирование муниципального задания  в разрезе структурных подразделений МБУК «БРБ», МБУК "ЦРКиНТ", МБУК "РДК "Дружба", МБУК "БРИКМ", МБК ДО ДШИ п.Балезино, МБУК "РДР", МБУ "ЦКО"</t>
  </si>
  <si>
    <t>Переход к расчету субсидий на выполнение муниципального задания в разрезе структурных подразделений МБУК «БРБ», МБУК "ЦРКиНТ", МБУК "РДК "Дружба", МБУК "БРИКМ", МБУ ДО ДШИ п.Балезино, МБУК "РДР", МБУ "ЦКО" на основе единых (групповых) значений нормативных затрат с использованием корректирующих показателей</t>
  </si>
  <si>
    <t>Проведение ремонтных работ в помещениях МБУ "ЦКО", Управления культуры, спорта и молодежной политики Администрации МО "Муниципальный округ Балезинский район Удмуртской Республики.</t>
  </si>
  <si>
    <t>Проведение ремрнтных работ в помещениях библиотек</t>
  </si>
  <si>
    <t>Проведение текущего ремонта зданий (помещений), приобретение музыкального, светового, компьютерного оборудования и комплектующих к ним, приобретение мебели, музыкальных инструментов, пошив сценических костюмов, изготовление одежды сцены и иных товаров, работ, услуг, необходимых для развития и укрепления материально-технической базы</t>
  </si>
  <si>
    <t>03.1.2, 03.1.9</t>
  </si>
  <si>
    <t>Строительство и капитальный ремонт объектов культуры</t>
  </si>
  <si>
    <t>03.2.1, 03.2.2, 03.2.3, 03.2.4, 03.2.6</t>
  </si>
  <si>
    <t>03.2.1., 03.2.3</t>
  </si>
  <si>
    <t>03.2.1, 03.2.3., 03.2.8</t>
  </si>
  <si>
    <t>03.2.2., 03.2.3</t>
  </si>
  <si>
    <t>Публикация анонсов мероприятий на официальном сайте Администрации муниципального образования «Муниципальный округ Балезинский район Удмуртской Республики»,  на сайте БУК УР «Республиканская библиотека для детей и юношества», и Едином информационном портале библиотек  Удмуртии</t>
  </si>
  <si>
    <t>Государственная поддержка лучших сельских учреждений культуры и лучших работников сельских учреждений культуры</t>
  </si>
  <si>
    <t>Модернизация региональных и муниципальных детских школ искусств по видам искусств путем их реконструкции и (или) капитального ремонта</t>
  </si>
  <si>
    <t>03.4.1</t>
  </si>
  <si>
    <t>034А155190</t>
  </si>
  <si>
    <t>031А155190</t>
  </si>
  <si>
    <t>032A155190</t>
  </si>
  <si>
    <t>Администрация муниципального образования "Муниципальный округ Балезинский район Удмуртской Республики"</t>
  </si>
  <si>
    <t xml:space="preserve"> Администрация муниципального образования "Муниципальный округ Балезинский район Удмуртской Республики"</t>
  </si>
  <si>
    <t>Управление культуры, спорта и молодежной политики Администрации муниципального образования"Муниципальный округ Балезинский район Удмуртской Республики"</t>
  </si>
  <si>
    <t>Управление культуры, спорта и молодежной политики Администрации муниципального образования"Муниципальный округ Балезинский район Удмуртской Республики" ,Администрация муниципального образования "Муниципальный округ Балезинский район Удмуртской Республики"</t>
  </si>
  <si>
    <t>Ресурсное обеспечение реализации муниципальной программы за счет средств бюджета муниципального образования</t>
  </si>
  <si>
    <t>А2</t>
  </si>
  <si>
    <t>Федеральный проект "Творческие люди"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</si>
</sst>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alibri"/>
      <family val="2"/>
      <charset val="204"/>
    </font>
    <font>
      <i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.5"/>
      <name val="Calibri"/>
      <family val="2"/>
      <charset val="204"/>
    </font>
    <font>
      <sz val="8.5"/>
      <color indexed="8"/>
      <name val="Calibri"/>
      <family val="2"/>
      <charset val="204"/>
    </font>
    <font>
      <sz val="7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.5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/>
    <xf numFmtId="3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indent="11"/>
    </xf>
    <xf numFmtId="0" fontId="11" fillId="0" borderId="0" xfId="0" applyFont="1" applyBorder="1"/>
    <xf numFmtId="0" fontId="11" fillId="0" borderId="0" xfId="0" applyFont="1"/>
    <xf numFmtId="0" fontId="2" fillId="0" borderId="0" xfId="0" applyFont="1" applyFill="1" applyAlignment="1">
      <alignment horizontal="left" vertical="top" indent="11"/>
    </xf>
    <xf numFmtId="0" fontId="2" fillId="0" borderId="0" xfId="0" applyFont="1" applyFill="1" applyBorder="1" applyAlignment="1">
      <alignment vertical="top" wrapText="1"/>
    </xf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13" fillId="0" borderId="0" xfId="0" applyFont="1" applyFill="1" applyAlignment="1"/>
    <xf numFmtId="0" fontId="14" fillId="0" borderId="0" xfId="0" applyFont="1" applyBorder="1"/>
    <xf numFmtId="0" fontId="14" fillId="0" borderId="0" xfId="0" applyFont="1"/>
    <xf numFmtId="0" fontId="0" fillId="0" borderId="0" xfId="0" applyBorder="1"/>
    <xf numFmtId="0" fontId="8" fillId="0" borderId="0" xfId="0" applyFont="1" applyBorder="1"/>
    <xf numFmtId="0" fontId="6" fillId="0" borderId="1" xfId="0" applyFont="1" applyFill="1" applyBorder="1" applyAlignment="1">
      <alignment horizontal="left" vertical="top" wrapText="1"/>
    </xf>
    <xf numFmtId="0" fontId="0" fillId="0" borderId="0" xfId="0" applyFill="1" applyBorder="1"/>
    <xf numFmtId="49" fontId="6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Border="1"/>
    <xf numFmtId="0" fontId="11" fillId="0" borderId="0" xfId="0" applyFont="1" applyAlignment="1">
      <alignment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8" fillId="0" borderId="0" xfId="0" applyFont="1" applyFill="1"/>
    <xf numFmtId="0" fontId="10" fillId="0" borderId="1" xfId="0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vertical="top"/>
    </xf>
    <xf numFmtId="49" fontId="16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0" xfId="0" applyFont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6" fillId="0" borderId="1" xfId="0" applyFont="1" applyFill="1" applyBorder="1" applyAlignment="1">
      <alignment horizontal="center" vertical="top" shrinkToFit="1"/>
    </xf>
    <xf numFmtId="1" fontId="6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 indent="1"/>
    </xf>
    <xf numFmtId="0" fontId="6" fillId="2" borderId="1" xfId="0" applyFont="1" applyFill="1" applyBorder="1" applyAlignment="1">
      <alignment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65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/>
    <xf numFmtId="16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top" wrapText="1"/>
    </xf>
    <xf numFmtId="164" fontId="6" fillId="0" borderId="9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/>
    </xf>
    <xf numFmtId="164" fontId="19" fillId="0" borderId="0" xfId="0" applyNumberFormat="1" applyFont="1"/>
    <xf numFmtId="164" fontId="0" fillId="0" borderId="0" xfId="0" applyNumberFormat="1"/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164" fontId="6" fillId="3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vertical="top" wrapText="1"/>
    </xf>
    <xf numFmtId="49" fontId="6" fillId="3" borderId="2" xfId="0" applyNumberFormat="1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left" vertical="top" wrapText="1"/>
    </xf>
    <xf numFmtId="0" fontId="6" fillId="3" borderId="9" xfId="0" applyFont="1" applyFill="1" applyBorder="1" applyAlignment="1">
      <alignment horizontal="left" vertical="top" wrapText="1"/>
    </xf>
    <xf numFmtId="0" fontId="2" fillId="3" borderId="0" xfId="0" applyFont="1" applyFill="1"/>
    <xf numFmtId="0" fontId="2" fillId="3" borderId="0" xfId="0" applyFont="1" applyFill="1" applyAlignment="1"/>
    <xf numFmtId="0" fontId="11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/>
    </xf>
    <xf numFmtId="164" fontId="7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164" fontId="6" fillId="3" borderId="2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1" xfId="0" applyNumberFormat="1" applyFont="1" applyFill="1" applyBorder="1" applyAlignment="1">
      <alignment horizontal="center" vertical="top"/>
    </xf>
    <xf numFmtId="49" fontId="6" fillId="3" borderId="9" xfId="0" applyNumberFormat="1" applyFont="1" applyFill="1" applyBorder="1" applyAlignment="1">
      <alignment horizontal="center" vertical="top"/>
    </xf>
    <xf numFmtId="49" fontId="23" fillId="3" borderId="0" xfId="0" applyNumberFormat="1" applyFont="1" applyFill="1" applyBorder="1" applyAlignment="1">
      <alignment horizontal="left" vertical="center"/>
    </xf>
    <xf numFmtId="0" fontId="24" fillId="3" borderId="0" xfId="0" applyFont="1" applyFill="1"/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top" wrapText="1"/>
    </xf>
    <xf numFmtId="164" fontId="20" fillId="0" borderId="1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/>
    </xf>
    <xf numFmtId="0" fontId="20" fillId="3" borderId="1" xfId="0" applyFont="1" applyFill="1" applyBorder="1" applyAlignment="1">
      <alignment horizontal="justify" vertical="top"/>
    </xf>
    <xf numFmtId="0" fontId="20" fillId="3" borderId="1" xfId="0" applyFont="1" applyFill="1" applyBorder="1" applyAlignment="1">
      <alignment horizontal="center" vertical="center"/>
    </xf>
    <xf numFmtId="49" fontId="20" fillId="3" borderId="1" xfId="0" applyNumberFormat="1" applyFont="1" applyFill="1" applyBorder="1" applyAlignment="1">
      <alignment vertical="top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0" fontId="0" fillId="4" borderId="0" xfId="0" applyFill="1"/>
    <xf numFmtId="0" fontId="6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top"/>
    </xf>
    <xf numFmtId="164" fontId="6" fillId="4" borderId="1" xfId="0" applyNumberFormat="1" applyFont="1" applyFill="1" applyBorder="1" applyAlignment="1">
      <alignment horizontal="center" vertical="top"/>
    </xf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164" fontId="20" fillId="4" borderId="1" xfId="0" applyNumberFormat="1" applyFont="1" applyFill="1" applyBorder="1" applyAlignment="1">
      <alignment horizontal="center" vertical="top"/>
    </xf>
    <xf numFmtId="164" fontId="6" fillId="4" borderId="2" xfId="0" applyNumberFormat="1" applyFont="1" applyFill="1" applyBorder="1" applyAlignment="1">
      <alignment horizontal="center" vertical="top"/>
    </xf>
    <xf numFmtId="0" fontId="0" fillId="4" borderId="1" xfId="0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0" fontId="15" fillId="0" borderId="5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vertical="top" wrapText="1"/>
    </xf>
    <xf numFmtId="49" fontId="7" fillId="3" borderId="8" xfId="0" applyNumberFormat="1" applyFont="1" applyFill="1" applyBorder="1" applyAlignment="1">
      <alignment horizontal="center" vertical="top"/>
    </xf>
    <xf numFmtId="49" fontId="7" fillId="3" borderId="2" xfId="0" applyNumberFormat="1" applyFont="1" applyFill="1" applyBorder="1" applyAlignment="1">
      <alignment horizontal="center" vertical="top"/>
    </xf>
    <xf numFmtId="49" fontId="6" fillId="3" borderId="8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center" wrapText="1"/>
    </xf>
    <xf numFmtId="0" fontId="0" fillId="3" borderId="0" xfId="0" applyFill="1" applyAlignment="1"/>
    <xf numFmtId="0" fontId="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left" vertical="top" wrapText="1"/>
    </xf>
    <xf numFmtId="0" fontId="6" fillId="3" borderId="9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7" fillId="4" borderId="8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/>
    </xf>
    <xf numFmtId="0" fontId="2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/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arapulrayon.udmurt.ru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view="pageBreakPreview" topLeftCell="A39" zoomScale="106" zoomScaleNormal="100" zoomScaleSheetLayoutView="106" workbookViewId="0">
      <selection activeCell="E43" sqref="E43"/>
    </sheetView>
  </sheetViews>
  <sheetFormatPr defaultRowHeight="15" x14ac:dyDescent="0.25"/>
  <cols>
    <col min="1" max="1" width="4.42578125" customWidth="1"/>
    <col min="2" max="2" width="5" customWidth="1"/>
    <col min="3" max="3" width="4" customWidth="1"/>
    <col min="4" max="4" width="34.5703125" customWidth="1"/>
    <col min="5" max="16" width="10.5703125" customWidth="1"/>
  </cols>
  <sheetData>
    <row r="1" spans="1:17" ht="14.1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01" t="s">
        <v>0</v>
      </c>
      <c r="L1" s="201"/>
      <c r="M1" s="201"/>
      <c r="N1" s="201"/>
      <c r="O1" s="201"/>
      <c r="P1" s="112"/>
    </row>
    <row r="2" spans="1:17" ht="14.1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93" t="s">
        <v>1</v>
      </c>
      <c r="L2" s="93"/>
      <c r="M2" s="93"/>
      <c r="N2" s="93"/>
      <c r="O2" s="93"/>
      <c r="P2" s="110"/>
    </row>
    <row r="3" spans="1:17" ht="14.1" customHeight="1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02" t="s">
        <v>58</v>
      </c>
      <c r="L3" s="202"/>
      <c r="M3" s="202"/>
      <c r="N3" s="202"/>
      <c r="O3" s="202"/>
      <c r="P3" s="94"/>
    </row>
    <row r="4" spans="1:17" ht="14.1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 t="s">
        <v>285</v>
      </c>
      <c r="L4" s="2"/>
      <c r="M4" s="2"/>
      <c r="N4" s="2"/>
      <c r="O4" s="2"/>
      <c r="P4" s="2"/>
    </row>
    <row r="5" spans="1:17" ht="14.1" customHeight="1" x14ac:dyDescent="0.25">
      <c r="A5" s="1"/>
      <c r="B5" s="203" t="s">
        <v>2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95"/>
    </row>
    <row r="6" spans="1:17" ht="14.1" customHeight="1" x14ac:dyDescent="0.25">
      <c r="A6" s="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7" ht="13.5" customHeight="1" x14ac:dyDescent="0.25">
      <c r="A7" s="204" t="s">
        <v>3</v>
      </c>
      <c r="B7" s="205"/>
      <c r="C7" s="208" t="s">
        <v>4</v>
      </c>
      <c r="D7" s="208" t="s">
        <v>5</v>
      </c>
      <c r="E7" s="208" t="s">
        <v>6</v>
      </c>
      <c r="F7" s="211" t="s">
        <v>7</v>
      </c>
      <c r="G7" s="212"/>
      <c r="H7" s="212"/>
      <c r="I7" s="212"/>
      <c r="J7" s="212"/>
      <c r="K7" s="212"/>
      <c r="L7" s="212"/>
      <c r="M7" s="212"/>
      <c r="N7" s="212"/>
      <c r="O7" s="213"/>
      <c r="P7" s="102"/>
    </row>
    <row r="8" spans="1:17" ht="33" customHeight="1" x14ac:dyDescent="0.25">
      <c r="A8" s="206"/>
      <c r="B8" s="207"/>
      <c r="C8" s="209"/>
      <c r="D8" s="209"/>
      <c r="E8" s="209"/>
      <c r="F8" s="96" t="s">
        <v>8</v>
      </c>
      <c r="G8" s="96" t="s">
        <v>9</v>
      </c>
      <c r="H8" s="96" t="s">
        <v>10</v>
      </c>
      <c r="I8" s="96" t="s">
        <v>11</v>
      </c>
      <c r="J8" s="96" t="s">
        <v>12</v>
      </c>
      <c r="K8" s="96" t="s">
        <v>196</v>
      </c>
      <c r="L8" s="96" t="s">
        <v>268</v>
      </c>
      <c r="M8" s="96" t="s">
        <v>275</v>
      </c>
      <c r="N8" s="96" t="s">
        <v>276</v>
      </c>
      <c r="O8" s="96" t="s">
        <v>277</v>
      </c>
      <c r="P8" s="111"/>
    </row>
    <row r="9" spans="1:17" ht="14.1" customHeight="1" x14ac:dyDescent="0.25">
      <c r="A9" s="6" t="s">
        <v>13</v>
      </c>
      <c r="B9" s="6" t="s">
        <v>14</v>
      </c>
      <c r="C9" s="210"/>
      <c r="D9" s="210"/>
      <c r="E9" s="210"/>
      <c r="F9" s="96" t="s">
        <v>15</v>
      </c>
      <c r="G9" s="96" t="s">
        <v>15</v>
      </c>
      <c r="H9" s="96" t="s">
        <v>15</v>
      </c>
      <c r="I9" s="96" t="s">
        <v>15</v>
      </c>
      <c r="J9" s="96" t="s">
        <v>15</v>
      </c>
      <c r="K9" s="96" t="s">
        <v>16</v>
      </c>
      <c r="L9" s="96" t="s">
        <v>17</v>
      </c>
      <c r="M9" s="96" t="s">
        <v>17</v>
      </c>
      <c r="N9" s="96" t="s">
        <v>17</v>
      </c>
      <c r="O9" s="96"/>
      <c r="P9" s="111"/>
    </row>
    <row r="10" spans="1:17" s="97" customFormat="1" ht="18" customHeight="1" x14ac:dyDescent="0.25">
      <c r="A10" s="7" t="s">
        <v>18</v>
      </c>
      <c r="B10" s="7" t="s">
        <v>19</v>
      </c>
      <c r="C10" s="92"/>
      <c r="D10" s="195" t="s">
        <v>20</v>
      </c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7"/>
      <c r="P10" s="59"/>
      <c r="Q10"/>
    </row>
    <row r="11" spans="1:17" ht="26.25" customHeight="1" x14ac:dyDescent="0.25">
      <c r="A11" s="9" t="s">
        <v>18</v>
      </c>
      <c r="B11" s="9" t="s">
        <v>19</v>
      </c>
      <c r="C11" s="6">
        <v>1</v>
      </c>
      <c r="D11" s="99" t="s">
        <v>21</v>
      </c>
      <c r="E11" s="6" t="s">
        <v>22</v>
      </c>
      <c r="F11" s="11">
        <v>92.86</v>
      </c>
      <c r="G11" s="11">
        <v>92.86</v>
      </c>
      <c r="H11" s="11">
        <v>92.86</v>
      </c>
      <c r="I11" s="11">
        <v>92.86</v>
      </c>
      <c r="J11" s="11">
        <v>92.86</v>
      </c>
      <c r="K11" s="11">
        <v>92.86</v>
      </c>
      <c r="L11" s="11">
        <v>92.86</v>
      </c>
      <c r="M11" s="11">
        <v>92.86</v>
      </c>
      <c r="N11" s="11">
        <v>92.86</v>
      </c>
      <c r="O11" s="11">
        <v>92.86</v>
      </c>
      <c r="P11" s="113"/>
      <c r="Q11" s="97"/>
    </row>
    <row r="12" spans="1:17" ht="25.5" customHeight="1" x14ac:dyDescent="0.25">
      <c r="A12" s="9" t="s">
        <v>18</v>
      </c>
      <c r="B12" s="9" t="s">
        <v>19</v>
      </c>
      <c r="C12" s="6">
        <v>2</v>
      </c>
      <c r="D12" s="99" t="s">
        <v>23</v>
      </c>
      <c r="E12" s="6" t="s">
        <v>22</v>
      </c>
      <c r="F12" s="11">
        <v>45</v>
      </c>
      <c r="G12" s="11">
        <v>47</v>
      </c>
      <c r="H12" s="11">
        <v>48.6</v>
      </c>
      <c r="I12" s="11">
        <v>49.8</v>
      </c>
      <c r="J12" s="11">
        <v>42.4</v>
      </c>
      <c r="K12" s="11">
        <v>42.5</v>
      </c>
      <c r="L12" s="11">
        <v>42.7</v>
      </c>
      <c r="M12" s="11">
        <v>43</v>
      </c>
      <c r="N12" s="11">
        <v>43</v>
      </c>
      <c r="O12" s="11">
        <v>43</v>
      </c>
      <c r="P12" s="113"/>
    </row>
    <row r="13" spans="1:17" ht="25.5" customHeight="1" x14ac:dyDescent="0.25">
      <c r="A13" s="9" t="s">
        <v>18</v>
      </c>
      <c r="B13" s="9" t="s">
        <v>19</v>
      </c>
      <c r="C13" s="6">
        <v>3</v>
      </c>
      <c r="D13" s="99" t="s">
        <v>24</v>
      </c>
      <c r="E13" s="6" t="s">
        <v>25</v>
      </c>
      <c r="F13" s="12">
        <v>4.97</v>
      </c>
      <c r="G13" s="12">
        <v>4.8899999999999997</v>
      </c>
      <c r="H13" s="12">
        <v>6</v>
      </c>
      <c r="I13" s="12">
        <v>6.3</v>
      </c>
      <c r="J13" s="12">
        <v>4.67</v>
      </c>
      <c r="K13" s="12">
        <v>4.6900000000000004</v>
      </c>
      <c r="L13" s="12">
        <v>4.7</v>
      </c>
      <c r="M13" s="12">
        <v>4.72</v>
      </c>
      <c r="N13" s="12">
        <v>4.72</v>
      </c>
      <c r="O13" s="12">
        <v>4.72</v>
      </c>
      <c r="P13" s="114"/>
    </row>
    <row r="14" spans="1:17" ht="37.5" customHeight="1" x14ac:dyDescent="0.25">
      <c r="A14" s="9" t="s">
        <v>18</v>
      </c>
      <c r="B14" s="9" t="s">
        <v>19</v>
      </c>
      <c r="C14" s="6">
        <v>4</v>
      </c>
      <c r="D14" s="99" t="s">
        <v>26</v>
      </c>
      <c r="E14" s="6" t="s">
        <v>25</v>
      </c>
      <c r="F14" s="11">
        <v>95</v>
      </c>
      <c r="G14" s="11">
        <v>83</v>
      </c>
      <c r="H14" s="11">
        <v>96</v>
      </c>
      <c r="I14" s="11">
        <v>84</v>
      </c>
      <c r="J14" s="11">
        <v>30</v>
      </c>
      <c r="K14" s="11">
        <v>30</v>
      </c>
      <c r="L14" s="11">
        <v>30</v>
      </c>
      <c r="M14" s="11">
        <v>30</v>
      </c>
      <c r="N14" s="11">
        <v>30</v>
      </c>
      <c r="O14" s="11">
        <v>30</v>
      </c>
      <c r="P14" s="113"/>
    </row>
    <row r="15" spans="1:17" ht="36" customHeight="1" x14ac:dyDescent="0.25">
      <c r="A15" s="9" t="s">
        <v>18</v>
      </c>
      <c r="B15" s="9" t="s">
        <v>19</v>
      </c>
      <c r="C15" s="9" t="s">
        <v>27</v>
      </c>
      <c r="D15" s="99" t="s">
        <v>316</v>
      </c>
      <c r="E15" s="6" t="s">
        <v>22</v>
      </c>
      <c r="F15" s="11">
        <v>2.2000000000000002</v>
      </c>
      <c r="G15" s="11">
        <v>2.1</v>
      </c>
      <c r="H15" s="11">
        <v>2.2999999999999998</v>
      </c>
      <c r="I15" s="11">
        <v>2.4</v>
      </c>
      <c r="J15" s="11">
        <v>2.4</v>
      </c>
      <c r="K15" s="11">
        <v>2.4</v>
      </c>
      <c r="L15" s="11">
        <v>2.4</v>
      </c>
      <c r="M15" s="11">
        <v>2.4</v>
      </c>
      <c r="N15" s="11">
        <v>2.4</v>
      </c>
      <c r="O15" s="11">
        <v>2.4</v>
      </c>
      <c r="P15" s="113"/>
    </row>
    <row r="16" spans="1:17" ht="35.25" customHeight="1" x14ac:dyDescent="0.25">
      <c r="A16" s="9" t="s">
        <v>18</v>
      </c>
      <c r="B16" s="9" t="s">
        <v>19</v>
      </c>
      <c r="C16" s="9" t="s">
        <v>28</v>
      </c>
      <c r="D16" s="99" t="s">
        <v>29</v>
      </c>
      <c r="E16" s="6" t="s">
        <v>22</v>
      </c>
      <c r="F16" s="11">
        <v>23</v>
      </c>
      <c r="G16" s="11">
        <v>23</v>
      </c>
      <c r="H16" s="11">
        <v>65.400000000000006</v>
      </c>
      <c r="I16" s="11">
        <v>69.2</v>
      </c>
      <c r="J16" s="11">
        <v>84.6</v>
      </c>
      <c r="K16" s="11">
        <v>88.6</v>
      </c>
      <c r="L16" s="11">
        <v>92.3</v>
      </c>
      <c r="M16" s="11">
        <v>96.1</v>
      </c>
      <c r="N16" s="11">
        <v>98</v>
      </c>
      <c r="O16" s="11">
        <v>100</v>
      </c>
      <c r="P16" s="113"/>
    </row>
    <row r="17" spans="1:17" ht="58.5" customHeight="1" x14ac:dyDescent="0.25">
      <c r="A17" s="9" t="s">
        <v>18</v>
      </c>
      <c r="B17" s="9" t="s">
        <v>19</v>
      </c>
      <c r="C17" s="6">
        <v>7</v>
      </c>
      <c r="D17" s="99" t="s">
        <v>30</v>
      </c>
      <c r="E17" s="6" t="s">
        <v>25</v>
      </c>
      <c r="F17" s="11">
        <v>1403</v>
      </c>
      <c r="G17" s="11">
        <v>1547</v>
      </c>
      <c r="H17" s="11">
        <v>1800</v>
      </c>
      <c r="I17" s="11">
        <v>1986</v>
      </c>
      <c r="J17" s="11">
        <v>1350</v>
      </c>
      <c r="K17" s="11">
        <v>1400</v>
      </c>
      <c r="L17" s="11">
        <v>1450</v>
      </c>
      <c r="M17" s="11">
        <v>1500</v>
      </c>
      <c r="N17" s="11">
        <v>1550</v>
      </c>
      <c r="O17" s="11">
        <v>1600</v>
      </c>
      <c r="P17" s="113"/>
    </row>
    <row r="18" spans="1:17" ht="15" customHeight="1" x14ac:dyDescent="0.25">
      <c r="A18" s="7" t="s">
        <v>18</v>
      </c>
      <c r="B18" s="7" t="s">
        <v>31</v>
      </c>
      <c r="C18" s="6"/>
      <c r="D18" s="198" t="s">
        <v>32</v>
      </c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200"/>
      <c r="P18" s="115"/>
    </row>
    <row r="19" spans="1:17" s="13" customFormat="1" ht="36.75" customHeight="1" x14ac:dyDescent="0.25">
      <c r="A19" s="9" t="s">
        <v>18</v>
      </c>
      <c r="B19" s="9" t="s">
        <v>31</v>
      </c>
      <c r="C19" s="6">
        <v>1</v>
      </c>
      <c r="D19" s="99" t="s">
        <v>33</v>
      </c>
      <c r="E19" s="6" t="s">
        <v>22</v>
      </c>
      <c r="F19" s="11">
        <v>117.8</v>
      </c>
      <c r="G19" s="11">
        <v>117.8</v>
      </c>
      <c r="H19" s="11">
        <v>117.8</v>
      </c>
      <c r="I19" s="11">
        <v>117.8</v>
      </c>
      <c r="J19" s="11">
        <v>117.8</v>
      </c>
      <c r="K19" s="11">
        <v>117.8</v>
      </c>
      <c r="L19" s="11">
        <v>117.8</v>
      </c>
      <c r="M19" s="11">
        <v>117.8</v>
      </c>
      <c r="N19" s="11">
        <v>117.8</v>
      </c>
      <c r="O19" s="11">
        <v>117.8</v>
      </c>
      <c r="P19" s="11"/>
      <c r="Q19"/>
    </row>
    <row r="20" spans="1:17" s="13" customFormat="1" ht="22.5" x14ac:dyDescent="0.25">
      <c r="A20" s="9" t="s">
        <v>18</v>
      </c>
      <c r="B20" s="9" t="s">
        <v>31</v>
      </c>
      <c r="C20" s="6">
        <v>2</v>
      </c>
      <c r="D20" s="99" t="s">
        <v>34</v>
      </c>
      <c r="E20" s="6" t="s">
        <v>25</v>
      </c>
      <c r="F20" s="11">
        <v>3266</v>
      </c>
      <c r="G20" s="11">
        <v>3278</v>
      </c>
      <c r="H20" s="11">
        <v>4236</v>
      </c>
      <c r="I20" s="11">
        <v>3911</v>
      </c>
      <c r="J20" s="11">
        <v>3541</v>
      </c>
      <c r="K20" s="11">
        <v>3310</v>
      </c>
      <c r="L20" s="11">
        <v>3310</v>
      </c>
      <c r="M20" s="11">
        <v>3310</v>
      </c>
      <c r="N20" s="11">
        <v>3310</v>
      </c>
      <c r="O20" s="11">
        <v>3310</v>
      </c>
      <c r="P20" s="11"/>
    </row>
    <row r="21" spans="1:17" s="13" customFormat="1" ht="51.75" customHeight="1" x14ac:dyDescent="0.25">
      <c r="A21" s="9" t="s">
        <v>18</v>
      </c>
      <c r="B21" s="9" t="s">
        <v>31</v>
      </c>
      <c r="C21" s="6">
        <v>3</v>
      </c>
      <c r="D21" s="99" t="s">
        <v>280</v>
      </c>
      <c r="E21" s="6" t="s">
        <v>25</v>
      </c>
      <c r="F21" s="11">
        <v>42067</v>
      </c>
      <c r="G21" s="11">
        <v>42067</v>
      </c>
      <c r="H21" s="11">
        <v>45114</v>
      </c>
      <c r="I21" s="11">
        <v>44170</v>
      </c>
      <c r="J21" s="11">
        <v>45012</v>
      </c>
      <c r="K21" s="11">
        <v>45853</v>
      </c>
      <c r="L21" s="11">
        <v>46694</v>
      </c>
      <c r="M21" s="11">
        <v>47536</v>
      </c>
      <c r="N21" s="11">
        <v>48377</v>
      </c>
      <c r="O21" s="11">
        <v>48377</v>
      </c>
      <c r="P21" s="11"/>
    </row>
    <row r="22" spans="1:17" ht="33.75" x14ac:dyDescent="0.25">
      <c r="A22" s="9" t="s">
        <v>18</v>
      </c>
      <c r="B22" s="9" t="s">
        <v>31</v>
      </c>
      <c r="C22" s="6">
        <v>4</v>
      </c>
      <c r="D22" s="99" t="s">
        <v>36</v>
      </c>
      <c r="E22" s="6" t="s">
        <v>35</v>
      </c>
      <c r="F22" s="11">
        <v>81.2</v>
      </c>
      <c r="G22" s="11">
        <v>81.2</v>
      </c>
      <c r="H22" s="11">
        <v>82.2</v>
      </c>
      <c r="I22" s="11">
        <v>82.4</v>
      </c>
      <c r="J22" s="11">
        <v>120</v>
      </c>
      <c r="K22" s="11">
        <v>121</v>
      </c>
      <c r="L22" s="11">
        <v>123</v>
      </c>
      <c r="M22" s="11">
        <v>124</v>
      </c>
      <c r="N22" s="11">
        <v>125</v>
      </c>
      <c r="O22" s="11">
        <v>125</v>
      </c>
      <c r="P22" s="11"/>
      <c r="Q22" s="13"/>
    </row>
    <row r="23" spans="1:17" s="14" customFormat="1" ht="33.75" x14ac:dyDescent="0.25">
      <c r="A23" s="9" t="s">
        <v>18</v>
      </c>
      <c r="B23" s="9" t="s">
        <v>31</v>
      </c>
      <c r="C23" s="6">
        <v>5</v>
      </c>
      <c r="D23" s="99" t="s">
        <v>37</v>
      </c>
      <c r="E23" s="6" t="s">
        <v>25</v>
      </c>
      <c r="F23" s="15">
        <v>6</v>
      </c>
      <c r="G23" s="15">
        <v>6</v>
      </c>
      <c r="H23" s="15">
        <v>6</v>
      </c>
      <c r="I23" s="15">
        <v>6</v>
      </c>
      <c r="J23" s="15">
        <v>6</v>
      </c>
      <c r="K23" s="15">
        <v>6</v>
      </c>
      <c r="L23" s="15">
        <v>6</v>
      </c>
      <c r="M23" s="11">
        <v>6</v>
      </c>
      <c r="N23" s="11">
        <v>6</v>
      </c>
      <c r="O23" s="11">
        <v>6</v>
      </c>
      <c r="P23" s="11"/>
    </row>
    <row r="24" spans="1:17" s="16" customFormat="1" ht="33.75" x14ac:dyDescent="0.25">
      <c r="A24" s="9" t="s">
        <v>18</v>
      </c>
      <c r="B24" s="9" t="s">
        <v>31</v>
      </c>
      <c r="C24" s="6">
        <v>6</v>
      </c>
      <c r="D24" s="99" t="s">
        <v>304</v>
      </c>
      <c r="E24" s="6" t="s">
        <v>25</v>
      </c>
      <c r="F24" s="11"/>
      <c r="G24" s="11">
        <v>1756</v>
      </c>
      <c r="H24" s="11">
        <v>1767</v>
      </c>
      <c r="I24" s="11">
        <v>1949</v>
      </c>
      <c r="J24" s="11">
        <v>1968</v>
      </c>
      <c r="K24" s="11">
        <v>1969</v>
      </c>
      <c r="L24" s="11">
        <v>1970</v>
      </c>
      <c r="M24" s="11">
        <v>1970</v>
      </c>
      <c r="N24" s="11">
        <v>1970</v>
      </c>
      <c r="O24" s="11">
        <v>1970</v>
      </c>
      <c r="P24" s="11"/>
      <c r="Q24" s="14"/>
    </row>
    <row r="25" spans="1:17" ht="22.5" x14ac:dyDescent="0.25">
      <c r="A25" s="9" t="s">
        <v>18</v>
      </c>
      <c r="B25" s="9" t="s">
        <v>31</v>
      </c>
      <c r="C25" s="6">
        <v>7</v>
      </c>
      <c r="D25" s="99" t="s">
        <v>281</v>
      </c>
      <c r="E25" s="6" t="s">
        <v>25</v>
      </c>
      <c r="F25" s="15">
        <v>0</v>
      </c>
      <c r="G25" s="17">
        <v>248513</v>
      </c>
      <c r="H25" s="17">
        <v>260739</v>
      </c>
      <c r="I25" s="15">
        <v>260939</v>
      </c>
      <c r="J25" s="17">
        <v>265909</v>
      </c>
      <c r="K25" s="17">
        <v>270879</v>
      </c>
      <c r="L25" s="17">
        <v>275849</v>
      </c>
      <c r="M25" s="18">
        <v>310641</v>
      </c>
      <c r="N25" s="18">
        <v>322073</v>
      </c>
      <c r="O25" s="18">
        <v>322073</v>
      </c>
      <c r="P25" s="18"/>
      <c r="Q25" s="16"/>
    </row>
    <row r="26" spans="1:17" ht="33.75" x14ac:dyDescent="0.25">
      <c r="A26" s="9" t="s">
        <v>18</v>
      </c>
      <c r="B26" s="9" t="s">
        <v>31</v>
      </c>
      <c r="C26" s="6">
        <v>8</v>
      </c>
      <c r="D26" s="99" t="s">
        <v>39</v>
      </c>
      <c r="E26" s="20" t="s">
        <v>25</v>
      </c>
      <c r="F26" s="19">
        <v>40</v>
      </c>
      <c r="G26" s="19">
        <v>41</v>
      </c>
      <c r="H26" s="19">
        <v>51</v>
      </c>
      <c r="I26" s="19">
        <v>61</v>
      </c>
      <c r="J26" s="19">
        <v>65</v>
      </c>
      <c r="K26" s="19">
        <v>70</v>
      </c>
      <c r="L26" s="19">
        <v>75</v>
      </c>
      <c r="M26" s="19">
        <v>77</v>
      </c>
      <c r="N26" s="19">
        <v>80</v>
      </c>
      <c r="O26" s="19">
        <v>83</v>
      </c>
      <c r="P26" s="19"/>
    </row>
    <row r="27" spans="1:17" x14ac:dyDescent="0.25">
      <c r="A27" s="9" t="s">
        <v>18</v>
      </c>
      <c r="B27" s="9" t="s">
        <v>31</v>
      </c>
      <c r="C27" s="6">
        <v>9</v>
      </c>
      <c r="D27" s="117" t="s">
        <v>217</v>
      </c>
      <c r="E27" s="20" t="s">
        <v>35</v>
      </c>
      <c r="F27" s="19">
        <v>500</v>
      </c>
      <c r="G27" s="19">
        <v>560</v>
      </c>
      <c r="H27" s="19">
        <v>800</v>
      </c>
      <c r="I27" s="19">
        <v>1000</v>
      </c>
      <c r="J27" s="19">
        <v>1050</v>
      </c>
      <c r="K27" s="19">
        <v>1070</v>
      </c>
      <c r="L27" s="19">
        <v>1100</v>
      </c>
      <c r="M27" s="19">
        <v>1100</v>
      </c>
      <c r="N27" s="19">
        <v>1100</v>
      </c>
      <c r="O27" s="19">
        <v>1100</v>
      </c>
      <c r="P27" s="19"/>
    </row>
    <row r="28" spans="1:17" ht="45" x14ac:dyDescent="0.25">
      <c r="A28" s="9" t="s">
        <v>18</v>
      </c>
      <c r="B28" s="9" t="s">
        <v>31</v>
      </c>
      <c r="C28" s="6">
        <v>10</v>
      </c>
      <c r="D28" s="99" t="s">
        <v>40</v>
      </c>
      <c r="E28" s="6" t="s">
        <v>22</v>
      </c>
      <c r="F28" s="21">
        <v>47</v>
      </c>
      <c r="G28" s="21">
        <v>48</v>
      </c>
      <c r="H28" s="21">
        <v>49</v>
      </c>
      <c r="I28" s="11">
        <v>49</v>
      </c>
      <c r="J28" s="11">
        <v>49</v>
      </c>
      <c r="K28" s="11">
        <v>50</v>
      </c>
      <c r="L28" s="11">
        <v>50</v>
      </c>
      <c r="M28" s="11">
        <v>50</v>
      </c>
      <c r="N28" s="11">
        <v>50</v>
      </c>
      <c r="O28" s="11">
        <v>50</v>
      </c>
      <c r="P28" s="11"/>
    </row>
    <row r="29" spans="1:17" ht="22.5" x14ac:dyDescent="0.25">
      <c r="A29" s="9" t="s">
        <v>18</v>
      </c>
      <c r="B29" s="9" t="s">
        <v>31</v>
      </c>
      <c r="C29" s="6">
        <v>11</v>
      </c>
      <c r="D29" s="99" t="s">
        <v>41</v>
      </c>
      <c r="E29" s="6" t="s">
        <v>25</v>
      </c>
      <c r="F29" s="22">
        <v>0.38</v>
      </c>
      <c r="G29" s="22">
        <v>0.39</v>
      </c>
      <c r="H29" s="22">
        <v>0.45</v>
      </c>
      <c r="I29" s="22">
        <v>0.5</v>
      </c>
      <c r="J29" s="22">
        <v>0.5</v>
      </c>
      <c r="K29" s="22">
        <v>0.5</v>
      </c>
      <c r="L29" s="21">
        <v>0.45</v>
      </c>
      <c r="M29" s="21">
        <v>0.45</v>
      </c>
      <c r="N29" s="21">
        <v>0.45</v>
      </c>
      <c r="O29" s="21">
        <v>0.45</v>
      </c>
      <c r="P29" s="21"/>
    </row>
    <row r="30" spans="1:17" ht="33.75" x14ac:dyDescent="0.25">
      <c r="A30" s="9" t="s">
        <v>18</v>
      </c>
      <c r="B30" s="9" t="s">
        <v>31</v>
      </c>
      <c r="C30" s="6">
        <v>12</v>
      </c>
      <c r="D30" s="99" t="s">
        <v>42</v>
      </c>
      <c r="E30" s="6" t="s">
        <v>25</v>
      </c>
      <c r="F30" s="15">
        <v>55</v>
      </c>
      <c r="G30" s="15">
        <v>60</v>
      </c>
      <c r="H30" s="15">
        <v>470</v>
      </c>
      <c r="I30" s="15">
        <v>476</v>
      </c>
      <c r="J30" s="15">
        <v>484</v>
      </c>
      <c r="K30" s="15">
        <v>450</v>
      </c>
      <c r="L30" s="15">
        <v>451</v>
      </c>
      <c r="M30" s="15">
        <v>455</v>
      </c>
      <c r="N30" s="15">
        <v>458</v>
      </c>
      <c r="O30" s="15">
        <v>500</v>
      </c>
      <c r="P30" s="15"/>
    </row>
    <row r="31" spans="1:17" ht="22.5" x14ac:dyDescent="0.25">
      <c r="A31" s="23">
        <v>3</v>
      </c>
      <c r="B31" s="23">
        <v>2</v>
      </c>
      <c r="C31" s="23">
        <v>13</v>
      </c>
      <c r="D31" s="99" t="s">
        <v>43</v>
      </c>
      <c r="E31" s="96" t="s">
        <v>25</v>
      </c>
      <c r="F31" s="24">
        <v>23</v>
      </c>
      <c r="G31" s="25">
        <v>24</v>
      </c>
      <c r="H31" s="25">
        <v>25</v>
      </c>
      <c r="I31" s="25">
        <v>26</v>
      </c>
      <c r="J31" s="25">
        <v>27</v>
      </c>
      <c r="K31" s="25">
        <v>28</v>
      </c>
      <c r="L31" s="11">
        <v>29</v>
      </c>
      <c r="M31" s="11">
        <v>30</v>
      </c>
      <c r="N31" s="11">
        <v>31</v>
      </c>
      <c r="O31" s="11">
        <v>32</v>
      </c>
      <c r="P31" s="11"/>
    </row>
    <row r="32" spans="1:17" x14ac:dyDescent="0.25">
      <c r="A32" s="23">
        <v>3</v>
      </c>
      <c r="B32" s="23">
        <v>2</v>
      </c>
      <c r="C32" s="23">
        <v>14</v>
      </c>
      <c r="D32" s="99" t="s">
        <v>302</v>
      </c>
      <c r="E32" s="6" t="s">
        <v>25</v>
      </c>
      <c r="F32" s="11">
        <v>393</v>
      </c>
      <c r="G32" s="11">
        <v>393</v>
      </c>
      <c r="H32" s="11">
        <v>393</v>
      </c>
      <c r="I32" s="11">
        <v>440</v>
      </c>
      <c r="J32" s="11">
        <v>445</v>
      </c>
      <c r="K32" s="11">
        <v>450</v>
      </c>
      <c r="L32" s="11">
        <v>460</v>
      </c>
      <c r="M32" s="11">
        <v>465</v>
      </c>
      <c r="N32" s="11">
        <v>470</v>
      </c>
      <c r="O32" s="11">
        <v>500</v>
      </c>
      <c r="P32" s="11"/>
    </row>
    <row r="33" spans="1:16" x14ac:dyDescent="0.25">
      <c r="A33" s="26" t="s">
        <v>18</v>
      </c>
      <c r="B33" s="26" t="s">
        <v>44</v>
      </c>
      <c r="C33" s="27"/>
      <c r="D33" s="195" t="s">
        <v>45</v>
      </c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7"/>
      <c r="P33" s="59"/>
    </row>
    <row r="34" spans="1:16" ht="33.75" x14ac:dyDescent="0.25">
      <c r="A34" s="9" t="s">
        <v>18</v>
      </c>
      <c r="B34" s="9" t="s">
        <v>44</v>
      </c>
      <c r="C34" s="6">
        <v>1</v>
      </c>
      <c r="D34" s="99" t="s">
        <v>292</v>
      </c>
      <c r="E34" s="6" t="s">
        <v>25</v>
      </c>
      <c r="F34" s="28">
        <v>21</v>
      </c>
      <c r="G34" s="28">
        <v>21</v>
      </c>
      <c r="H34" s="28">
        <v>22</v>
      </c>
      <c r="I34" s="28">
        <v>22</v>
      </c>
      <c r="J34" s="28">
        <v>12</v>
      </c>
      <c r="K34" s="28">
        <v>12</v>
      </c>
      <c r="L34" s="11">
        <v>12</v>
      </c>
      <c r="M34" s="11">
        <v>12</v>
      </c>
      <c r="N34" s="11">
        <v>12</v>
      </c>
      <c r="O34" s="11">
        <v>12</v>
      </c>
      <c r="P34" s="11"/>
    </row>
    <row r="35" spans="1:16" x14ac:dyDescent="0.25">
      <c r="A35" s="9" t="s">
        <v>18</v>
      </c>
      <c r="B35" s="9" t="s">
        <v>44</v>
      </c>
      <c r="C35" s="6">
        <v>2</v>
      </c>
      <c r="D35" s="99" t="s">
        <v>46</v>
      </c>
      <c r="E35" s="6" t="s">
        <v>25</v>
      </c>
      <c r="F35" s="28">
        <v>14</v>
      </c>
      <c r="G35" s="28">
        <v>14</v>
      </c>
      <c r="H35" s="28">
        <v>14</v>
      </c>
      <c r="I35" s="28">
        <v>14</v>
      </c>
      <c r="J35" s="28">
        <v>14</v>
      </c>
      <c r="K35" s="28">
        <v>14</v>
      </c>
      <c r="L35" s="11">
        <v>14</v>
      </c>
      <c r="M35" s="11">
        <v>14</v>
      </c>
      <c r="N35" s="11">
        <v>14</v>
      </c>
      <c r="O35" s="11">
        <v>14</v>
      </c>
      <c r="P35" s="11"/>
    </row>
    <row r="36" spans="1:16" ht="22.5" x14ac:dyDescent="0.25">
      <c r="A36" s="9" t="s">
        <v>18</v>
      </c>
      <c r="B36" s="9" t="s">
        <v>44</v>
      </c>
      <c r="C36" s="6">
        <v>3</v>
      </c>
      <c r="D36" s="99" t="s">
        <v>293</v>
      </c>
      <c r="E36" s="6" t="s">
        <v>48</v>
      </c>
      <c r="F36" s="28">
        <v>140</v>
      </c>
      <c r="G36" s="28">
        <v>118</v>
      </c>
      <c r="H36" s="28">
        <v>278</v>
      </c>
      <c r="I36" s="28">
        <v>344</v>
      </c>
      <c r="J36" s="28">
        <v>60</v>
      </c>
      <c r="K36" s="28">
        <v>70</v>
      </c>
      <c r="L36" s="28">
        <v>70</v>
      </c>
      <c r="M36" s="28">
        <v>70</v>
      </c>
      <c r="N36" s="28">
        <v>70</v>
      </c>
      <c r="O36" s="28">
        <v>70</v>
      </c>
      <c r="P36" s="103"/>
    </row>
    <row r="37" spans="1:16" x14ac:dyDescent="0.25">
      <c r="A37" s="7" t="s">
        <v>18</v>
      </c>
      <c r="B37" s="7" t="s">
        <v>49</v>
      </c>
      <c r="C37" s="92"/>
      <c r="D37" s="195" t="s">
        <v>50</v>
      </c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7"/>
      <c r="P37" s="11"/>
    </row>
    <row r="38" spans="1:16" ht="90" x14ac:dyDescent="0.25">
      <c r="A38" s="9" t="s">
        <v>18</v>
      </c>
      <c r="B38" s="9" t="s">
        <v>49</v>
      </c>
      <c r="C38" s="6">
        <v>1</v>
      </c>
      <c r="D38" s="99" t="s">
        <v>51</v>
      </c>
      <c r="E38" s="6" t="s">
        <v>22</v>
      </c>
      <c r="F38" s="109">
        <v>24</v>
      </c>
      <c r="G38" s="11">
        <v>29.9</v>
      </c>
      <c r="H38" s="11">
        <v>20</v>
      </c>
      <c r="I38" s="11">
        <v>15.5</v>
      </c>
      <c r="J38" s="11">
        <v>17.5</v>
      </c>
      <c r="K38" s="11">
        <v>18</v>
      </c>
      <c r="L38" s="11">
        <v>18.5</v>
      </c>
      <c r="M38" s="11">
        <v>19</v>
      </c>
      <c r="N38" s="11">
        <v>19</v>
      </c>
      <c r="O38" s="11">
        <v>19</v>
      </c>
      <c r="P38" s="11"/>
    </row>
    <row r="39" spans="1:16" ht="67.5" x14ac:dyDescent="0.25">
      <c r="A39" s="9" t="s">
        <v>18</v>
      </c>
      <c r="B39" s="9" t="s">
        <v>49</v>
      </c>
      <c r="C39" s="6">
        <v>2</v>
      </c>
      <c r="D39" s="119" t="s">
        <v>52</v>
      </c>
      <c r="E39" s="6" t="s">
        <v>22</v>
      </c>
      <c r="F39" s="109">
        <v>6</v>
      </c>
      <c r="G39" s="11">
        <v>8.3000000000000007</v>
      </c>
      <c r="H39" s="11">
        <v>8</v>
      </c>
      <c r="I39" s="11">
        <v>9</v>
      </c>
      <c r="J39" s="11">
        <v>3.5</v>
      </c>
      <c r="K39" s="11">
        <v>10</v>
      </c>
      <c r="L39" s="11">
        <v>10</v>
      </c>
      <c r="M39" s="11">
        <v>10</v>
      </c>
      <c r="N39" s="11">
        <v>10</v>
      </c>
      <c r="O39" s="11">
        <v>10</v>
      </c>
      <c r="P39" s="29"/>
    </row>
    <row r="40" spans="1:16" ht="67.5" x14ac:dyDescent="0.25">
      <c r="A40" s="9" t="s">
        <v>18</v>
      </c>
      <c r="B40" s="9" t="s">
        <v>49</v>
      </c>
      <c r="C40" s="6">
        <v>3</v>
      </c>
      <c r="D40" s="118" t="s">
        <v>53</v>
      </c>
      <c r="E40" s="6" t="s">
        <v>22</v>
      </c>
      <c r="F40" s="29">
        <v>12.8</v>
      </c>
      <c r="G40" s="29">
        <v>12.8</v>
      </c>
      <c r="H40" s="29">
        <v>17.399999999999999</v>
      </c>
      <c r="I40" s="29">
        <v>12</v>
      </c>
      <c r="J40" s="29">
        <v>13</v>
      </c>
      <c r="K40" s="29">
        <v>14</v>
      </c>
      <c r="L40" s="29">
        <v>14</v>
      </c>
      <c r="M40" s="29">
        <v>14</v>
      </c>
      <c r="N40" s="29">
        <v>14</v>
      </c>
      <c r="O40" s="29">
        <v>14</v>
      </c>
      <c r="P40" s="11"/>
    </row>
    <row r="41" spans="1:16" ht="33.75" x14ac:dyDescent="0.25">
      <c r="A41" s="9" t="s">
        <v>18</v>
      </c>
      <c r="B41" s="9" t="s">
        <v>49</v>
      </c>
      <c r="C41" s="6">
        <v>4</v>
      </c>
      <c r="D41" s="99" t="s">
        <v>54</v>
      </c>
      <c r="E41" s="6" t="s">
        <v>55</v>
      </c>
      <c r="F41" s="11">
        <v>16888.900000000001</v>
      </c>
      <c r="G41" s="11">
        <v>17434.2</v>
      </c>
      <c r="H41" s="11">
        <v>24054.9</v>
      </c>
      <c r="I41" s="11">
        <v>29401.3</v>
      </c>
      <c r="J41" s="11">
        <v>30136</v>
      </c>
      <c r="K41" s="11">
        <v>30628</v>
      </c>
      <c r="L41" s="11">
        <v>34374</v>
      </c>
      <c r="M41" s="11">
        <v>36711</v>
      </c>
      <c r="N41" s="11">
        <v>36711</v>
      </c>
      <c r="O41" s="11">
        <v>36711</v>
      </c>
      <c r="P41" s="11"/>
    </row>
    <row r="42" spans="1:16" ht="56.25" x14ac:dyDescent="0.25">
      <c r="A42" s="9" t="s">
        <v>18</v>
      </c>
      <c r="B42" s="9" t="s">
        <v>49</v>
      </c>
      <c r="C42" s="6">
        <v>5</v>
      </c>
      <c r="D42" s="99" t="s">
        <v>56</v>
      </c>
      <c r="E42" s="6" t="s">
        <v>22</v>
      </c>
      <c r="F42" s="29">
        <v>26.56</v>
      </c>
      <c r="G42" s="29">
        <v>5.13</v>
      </c>
      <c r="H42" s="29">
        <v>5.56</v>
      </c>
      <c r="I42" s="29">
        <v>2.7</v>
      </c>
      <c r="J42" s="29">
        <v>2.7</v>
      </c>
      <c r="K42" s="29">
        <v>2.7</v>
      </c>
      <c r="L42" s="29">
        <v>2.7</v>
      </c>
      <c r="M42" s="29">
        <v>2.7</v>
      </c>
      <c r="N42" s="29">
        <v>2.7</v>
      </c>
      <c r="O42" s="29">
        <v>2.7</v>
      </c>
      <c r="P42" s="116"/>
    </row>
    <row r="43" spans="1:16" ht="33.75" x14ac:dyDescent="0.25">
      <c r="A43" s="9" t="s">
        <v>18</v>
      </c>
      <c r="B43" s="9" t="s">
        <v>49</v>
      </c>
      <c r="C43" s="6">
        <v>6</v>
      </c>
      <c r="D43" s="117" t="s">
        <v>303</v>
      </c>
      <c r="E43" s="6" t="s">
        <v>25</v>
      </c>
      <c r="F43" s="29"/>
      <c r="G43" s="29"/>
      <c r="H43" s="29"/>
      <c r="I43" s="29"/>
      <c r="J43" s="29"/>
      <c r="K43" s="29">
        <v>6</v>
      </c>
      <c r="L43" s="29">
        <v>6</v>
      </c>
      <c r="M43" s="29">
        <v>6</v>
      </c>
      <c r="N43" s="29">
        <v>6</v>
      </c>
      <c r="O43" s="29">
        <v>6</v>
      </c>
      <c r="P43" s="116"/>
    </row>
    <row r="44" spans="1:16" x14ac:dyDescent="0.25">
      <c r="P44" s="13"/>
    </row>
    <row r="45" spans="1:16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</row>
    <row r="46" spans="1:16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</sheetData>
  <mergeCells count="12">
    <mergeCell ref="D10:O10"/>
    <mergeCell ref="D18:O18"/>
    <mergeCell ref="D33:O33"/>
    <mergeCell ref="D37:O37"/>
    <mergeCell ref="K1:O1"/>
    <mergeCell ref="K3:O3"/>
    <mergeCell ref="B5:O5"/>
    <mergeCell ref="A7:B8"/>
    <mergeCell ref="C7:C9"/>
    <mergeCell ref="D7:D9"/>
    <mergeCell ref="E7:E9"/>
    <mergeCell ref="F7:O7"/>
  </mergeCells>
  <pageMargins left="0.59055118110236227" right="0.59055118110236227" top="0.78740157480314965" bottom="0.78740157480314965" header="0.31496062992125984" footer="0.31496062992125984"/>
  <pageSetup paperSize="9" scale="7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topLeftCell="A79" zoomScale="130" zoomScaleNormal="130" zoomScaleSheetLayoutView="100" workbookViewId="0">
      <selection activeCell="I45" sqref="I45"/>
    </sheetView>
  </sheetViews>
  <sheetFormatPr defaultRowHeight="15" x14ac:dyDescent="0.25"/>
  <cols>
    <col min="1" max="1" width="3.5703125" customWidth="1"/>
    <col min="2" max="2" width="3.42578125" customWidth="1"/>
    <col min="3" max="3" width="3.5703125" customWidth="1"/>
    <col min="4" max="4" width="3.42578125" customWidth="1"/>
    <col min="5" max="5" width="45.5703125" customWidth="1"/>
    <col min="6" max="6" width="17.42578125" customWidth="1"/>
    <col min="7" max="7" width="13.42578125" customWidth="1"/>
    <col min="8" max="8" width="40.85546875" customWidth="1"/>
    <col min="9" max="9" width="16.140625" customWidth="1"/>
    <col min="10" max="10" width="9.140625" style="40" customWidth="1"/>
    <col min="15" max="15" width="44" customWidth="1"/>
  </cols>
  <sheetData>
    <row r="1" spans="1:11" s="32" customFormat="1" ht="14.1" customHeight="1" x14ac:dyDescent="0.2">
      <c r="A1" s="2"/>
      <c r="B1" s="2"/>
      <c r="C1" s="2"/>
      <c r="D1" s="2"/>
      <c r="E1" s="2"/>
      <c r="F1" s="2"/>
      <c r="G1" s="2"/>
      <c r="H1" s="30" t="s">
        <v>57</v>
      </c>
      <c r="I1" s="93"/>
      <c r="J1" s="31"/>
    </row>
    <row r="2" spans="1:11" s="32" customFormat="1" ht="14.1" customHeight="1" x14ac:dyDescent="0.2">
      <c r="A2" s="2"/>
      <c r="B2" s="2"/>
      <c r="C2" s="2"/>
      <c r="D2" s="2"/>
      <c r="E2" s="2"/>
      <c r="F2" s="2"/>
      <c r="G2" s="2"/>
      <c r="H2" s="30" t="s">
        <v>1</v>
      </c>
      <c r="I2" s="93"/>
      <c r="J2" s="31"/>
    </row>
    <row r="3" spans="1:11" s="32" customFormat="1" ht="14.1" customHeight="1" x14ac:dyDescent="0.2">
      <c r="A3" s="2"/>
      <c r="B3" s="2"/>
      <c r="C3" s="2"/>
      <c r="D3" s="2"/>
      <c r="E3" s="2"/>
      <c r="F3" s="2"/>
      <c r="G3" s="2"/>
      <c r="H3" s="33" t="s">
        <v>269</v>
      </c>
      <c r="I3" s="94"/>
      <c r="J3" s="34"/>
      <c r="K3" s="94"/>
    </row>
    <row r="4" spans="1:11" s="39" customFormat="1" ht="14.1" customHeight="1" x14ac:dyDescent="0.2">
      <c r="A4" s="35"/>
      <c r="B4" s="35"/>
      <c r="C4" s="35"/>
      <c r="D4" s="95"/>
      <c r="E4" s="95"/>
      <c r="F4" s="95"/>
      <c r="G4" s="95"/>
      <c r="H4" s="104" t="s">
        <v>286</v>
      </c>
      <c r="I4" s="37"/>
      <c r="J4" s="38"/>
    </row>
    <row r="5" spans="1:11" s="39" customFormat="1" ht="14.1" customHeight="1" x14ac:dyDescent="0.2">
      <c r="A5" s="203" t="s">
        <v>59</v>
      </c>
      <c r="B5" s="215"/>
      <c r="C5" s="215"/>
      <c r="D5" s="215"/>
      <c r="E5" s="215"/>
      <c r="F5" s="215"/>
      <c r="G5" s="215"/>
      <c r="H5" s="215"/>
      <c r="I5" s="215"/>
      <c r="J5" s="38"/>
    </row>
    <row r="6" spans="1:11" s="39" customFormat="1" ht="14.1" customHeight="1" x14ac:dyDescent="0.2">
      <c r="A6" s="35"/>
      <c r="B6" s="35"/>
      <c r="C6" s="35"/>
      <c r="D6" s="95"/>
      <c r="E6" s="95"/>
      <c r="F6" s="95"/>
      <c r="G6" s="95"/>
      <c r="H6" s="95"/>
      <c r="I6" s="95"/>
      <c r="J6" s="38"/>
    </row>
    <row r="7" spans="1:11" ht="47.25" customHeight="1" x14ac:dyDescent="0.25">
      <c r="A7" s="216" t="s">
        <v>3</v>
      </c>
      <c r="B7" s="216"/>
      <c r="C7" s="216"/>
      <c r="D7" s="216"/>
      <c r="E7" s="216" t="s">
        <v>60</v>
      </c>
      <c r="F7" s="216" t="s">
        <v>61</v>
      </c>
      <c r="G7" s="216" t="s">
        <v>62</v>
      </c>
      <c r="H7" s="216" t="s">
        <v>63</v>
      </c>
      <c r="I7" s="216" t="s">
        <v>64</v>
      </c>
    </row>
    <row r="8" spans="1:11" ht="15.75" customHeight="1" x14ac:dyDescent="0.25">
      <c r="A8" s="96" t="s">
        <v>13</v>
      </c>
      <c r="B8" s="96" t="s">
        <v>14</v>
      </c>
      <c r="C8" s="96" t="s">
        <v>65</v>
      </c>
      <c r="D8" s="96" t="s">
        <v>66</v>
      </c>
      <c r="E8" s="217"/>
      <c r="F8" s="217"/>
      <c r="G8" s="217"/>
      <c r="H8" s="217"/>
      <c r="I8" s="217"/>
    </row>
    <row r="9" spans="1:11" s="14" customFormat="1" x14ac:dyDescent="0.25">
      <c r="A9" s="101" t="s">
        <v>18</v>
      </c>
      <c r="B9" s="101" t="s">
        <v>19</v>
      </c>
      <c r="C9" s="101"/>
      <c r="D9" s="101"/>
      <c r="E9" s="214" t="s">
        <v>20</v>
      </c>
      <c r="F9" s="214"/>
      <c r="G9" s="214"/>
      <c r="H9" s="214"/>
      <c r="I9" s="214"/>
      <c r="J9" s="41"/>
    </row>
    <row r="10" spans="1:11" ht="45" x14ac:dyDescent="0.25">
      <c r="A10" s="98" t="s">
        <v>18</v>
      </c>
      <c r="B10" s="98" t="s">
        <v>19</v>
      </c>
      <c r="C10" s="98" t="s">
        <v>67</v>
      </c>
      <c r="D10" s="98"/>
      <c r="E10" s="120" t="s">
        <v>68</v>
      </c>
      <c r="F10" s="23" t="s">
        <v>317</v>
      </c>
      <c r="G10" s="23" t="s">
        <v>294</v>
      </c>
      <c r="H10" s="100" t="s">
        <v>69</v>
      </c>
      <c r="I10" s="23" t="s">
        <v>70</v>
      </c>
    </row>
    <row r="11" spans="1:11" s="13" customFormat="1" ht="33.75" x14ac:dyDescent="0.25">
      <c r="A11" s="98" t="s">
        <v>18</v>
      </c>
      <c r="B11" s="98" t="s">
        <v>19</v>
      </c>
      <c r="C11" s="98" t="s">
        <v>67</v>
      </c>
      <c r="D11" s="98" t="s">
        <v>67</v>
      </c>
      <c r="E11" s="120" t="s">
        <v>337</v>
      </c>
      <c r="F11" s="23" t="s">
        <v>317</v>
      </c>
      <c r="G11" s="23" t="s">
        <v>295</v>
      </c>
      <c r="H11" s="100" t="s">
        <v>287</v>
      </c>
      <c r="I11" s="23" t="s">
        <v>71</v>
      </c>
      <c r="J11" s="43"/>
    </row>
    <row r="12" spans="1:11" ht="33.75" x14ac:dyDescent="0.25">
      <c r="A12" s="98" t="s">
        <v>18</v>
      </c>
      <c r="B12" s="98" t="s">
        <v>19</v>
      </c>
      <c r="C12" s="98" t="s">
        <v>72</v>
      </c>
      <c r="D12" s="98"/>
      <c r="E12" s="100" t="s">
        <v>73</v>
      </c>
      <c r="F12" s="23" t="s">
        <v>317</v>
      </c>
      <c r="G12" s="23" t="s">
        <v>295</v>
      </c>
      <c r="H12" s="100" t="s">
        <v>74</v>
      </c>
      <c r="I12" s="44" t="s">
        <v>75</v>
      </c>
    </row>
    <row r="13" spans="1:11" ht="33.75" x14ac:dyDescent="0.25">
      <c r="A13" s="98" t="s">
        <v>18</v>
      </c>
      <c r="B13" s="98" t="s">
        <v>19</v>
      </c>
      <c r="C13" s="98" t="s">
        <v>18</v>
      </c>
      <c r="D13" s="98"/>
      <c r="E13" s="100" t="s">
        <v>76</v>
      </c>
      <c r="F13" s="23"/>
      <c r="G13" s="23"/>
      <c r="H13" s="100"/>
      <c r="I13" s="44"/>
    </row>
    <row r="14" spans="1:11" ht="33.75" x14ac:dyDescent="0.25">
      <c r="A14" s="98" t="s">
        <v>18</v>
      </c>
      <c r="B14" s="98" t="s">
        <v>19</v>
      </c>
      <c r="C14" s="98" t="s">
        <v>18</v>
      </c>
      <c r="D14" s="98" t="s">
        <v>67</v>
      </c>
      <c r="E14" s="100" t="s">
        <v>77</v>
      </c>
      <c r="F14" s="23" t="s">
        <v>317</v>
      </c>
      <c r="G14" s="23" t="s">
        <v>295</v>
      </c>
      <c r="H14" s="100" t="s">
        <v>347</v>
      </c>
      <c r="I14" s="44" t="s">
        <v>78</v>
      </c>
    </row>
    <row r="15" spans="1:11" ht="33.75" x14ac:dyDescent="0.25">
      <c r="A15" s="98" t="s">
        <v>18</v>
      </c>
      <c r="B15" s="98" t="s">
        <v>19</v>
      </c>
      <c r="C15" s="98" t="s">
        <v>18</v>
      </c>
      <c r="D15" s="98" t="s">
        <v>72</v>
      </c>
      <c r="E15" s="100" t="s">
        <v>79</v>
      </c>
      <c r="F15" s="23" t="s">
        <v>317</v>
      </c>
      <c r="G15" s="23" t="s">
        <v>295</v>
      </c>
      <c r="H15" s="100" t="s">
        <v>288</v>
      </c>
      <c r="I15" s="44" t="s">
        <v>78</v>
      </c>
    </row>
    <row r="16" spans="1:11" ht="26.25" customHeight="1" x14ac:dyDescent="0.25">
      <c r="A16" s="98" t="s">
        <v>18</v>
      </c>
      <c r="B16" s="98" t="s">
        <v>19</v>
      </c>
      <c r="C16" s="98" t="s">
        <v>18</v>
      </c>
      <c r="D16" s="98" t="s">
        <v>18</v>
      </c>
      <c r="E16" s="100" t="s">
        <v>80</v>
      </c>
      <c r="F16" s="23" t="s">
        <v>317</v>
      </c>
      <c r="G16" s="23" t="s">
        <v>295</v>
      </c>
      <c r="H16" s="100" t="s">
        <v>289</v>
      </c>
      <c r="I16" s="44" t="s">
        <v>78</v>
      </c>
    </row>
    <row r="17" spans="1:10" ht="25.5" customHeight="1" x14ac:dyDescent="0.25">
      <c r="A17" s="98" t="s">
        <v>18</v>
      </c>
      <c r="B17" s="98" t="s">
        <v>19</v>
      </c>
      <c r="C17" s="98" t="s">
        <v>18</v>
      </c>
      <c r="D17" s="98" t="s">
        <v>81</v>
      </c>
      <c r="E17" s="100" t="s">
        <v>82</v>
      </c>
      <c r="F17" s="23" t="s">
        <v>317</v>
      </c>
      <c r="G17" s="23" t="s">
        <v>295</v>
      </c>
      <c r="H17" s="100" t="s">
        <v>83</v>
      </c>
      <c r="I17" s="44" t="s">
        <v>84</v>
      </c>
    </row>
    <row r="18" spans="1:10" ht="69" customHeight="1" x14ac:dyDescent="0.25">
      <c r="A18" s="98" t="s">
        <v>18</v>
      </c>
      <c r="B18" s="98" t="s">
        <v>19</v>
      </c>
      <c r="C18" s="98" t="s">
        <v>81</v>
      </c>
      <c r="D18" s="98"/>
      <c r="E18" s="120" t="s">
        <v>85</v>
      </c>
      <c r="F18" s="23" t="s">
        <v>317</v>
      </c>
      <c r="G18" s="23" t="s">
        <v>295</v>
      </c>
      <c r="H18" s="100" t="s">
        <v>86</v>
      </c>
      <c r="I18" s="44" t="s">
        <v>87</v>
      </c>
    </row>
    <row r="19" spans="1:10" s="13" customFormat="1" ht="69" customHeight="1" x14ac:dyDescent="0.25">
      <c r="A19" s="98" t="s">
        <v>18</v>
      </c>
      <c r="B19" s="98" t="s">
        <v>19</v>
      </c>
      <c r="C19" s="98" t="s">
        <v>81</v>
      </c>
      <c r="D19" s="98" t="s">
        <v>67</v>
      </c>
      <c r="E19" s="120" t="s">
        <v>88</v>
      </c>
      <c r="F19" s="23" t="s">
        <v>317</v>
      </c>
      <c r="G19" s="23" t="s">
        <v>295</v>
      </c>
      <c r="H19" s="100" t="s">
        <v>290</v>
      </c>
      <c r="I19" s="44" t="s">
        <v>87</v>
      </c>
      <c r="J19" s="43"/>
    </row>
    <row r="20" spans="1:10" ht="33.75" x14ac:dyDescent="0.25">
      <c r="A20" s="98" t="s">
        <v>18</v>
      </c>
      <c r="B20" s="98" t="s">
        <v>19</v>
      </c>
      <c r="C20" s="98" t="s">
        <v>89</v>
      </c>
      <c r="D20" s="98"/>
      <c r="E20" s="100" t="s">
        <v>90</v>
      </c>
      <c r="F20" s="23" t="s">
        <v>317</v>
      </c>
      <c r="G20" s="23" t="s">
        <v>295</v>
      </c>
      <c r="H20" s="100" t="s">
        <v>291</v>
      </c>
      <c r="I20" s="44" t="s">
        <v>91</v>
      </c>
    </row>
    <row r="21" spans="1:10" ht="56.25" x14ac:dyDescent="0.25">
      <c r="A21" s="98" t="s">
        <v>18</v>
      </c>
      <c r="B21" s="98" t="s">
        <v>19</v>
      </c>
      <c r="C21" s="98" t="s">
        <v>92</v>
      </c>
      <c r="D21" s="98"/>
      <c r="E21" s="100" t="s">
        <v>93</v>
      </c>
      <c r="F21" s="23" t="s">
        <v>317</v>
      </c>
      <c r="G21" s="23" t="s">
        <v>295</v>
      </c>
      <c r="H21" s="100" t="s">
        <v>94</v>
      </c>
      <c r="I21" s="44" t="s">
        <v>95</v>
      </c>
    </row>
    <row r="22" spans="1:10" ht="45" x14ac:dyDescent="0.25">
      <c r="A22" s="98" t="s">
        <v>18</v>
      </c>
      <c r="B22" s="98" t="s">
        <v>19</v>
      </c>
      <c r="C22" s="98" t="s">
        <v>96</v>
      </c>
      <c r="D22" s="98"/>
      <c r="E22" s="100" t="s">
        <v>97</v>
      </c>
      <c r="F22" s="23"/>
      <c r="G22" s="23"/>
      <c r="H22" s="100"/>
      <c r="I22" s="44"/>
    </row>
    <row r="23" spans="1:10" ht="33.75" x14ac:dyDescent="0.25">
      <c r="A23" s="98" t="s">
        <v>18</v>
      </c>
      <c r="B23" s="98" t="s">
        <v>19</v>
      </c>
      <c r="C23" s="98" t="s">
        <v>96</v>
      </c>
      <c r="D23" s="98" t="s">
        <v>67</v>
      </c>
      <c r="E23" s="100" t="s">
        <v>98</v>
      </c>
      <c r="F23" s="23" t="s">
        <v>317</v>
      </c>
      <c r="G23" s="23" t="s">
        <v>295</v>
      </c>
      <c r="H23" s="100" t="s">
        <v>99</v>
      </c>
      <c r="I23" s="44" t="s">
        <v>91</v>
      </c>
    </row>
    <row r="24" spans="1:10" ht="33.75" x14ac:dyDescent="0.25">
      <c r="A24" s="98" t="s">
        <v>18</v>
      </c>
      <c r="B24" s="98" t="s">
        <v>19</v>
      </c>
      <c r="C24" s="98" t="s">
        <v>96</v>
      </c>
      <c r="D24" s="98" t="s">
        <v>72</v>
      </c>
      <c r="E24" s="100" t="s">
        <v>100</v>
      </c>
      <c r="F24" s="23" t="s">
        <v>317</v>
      </c>
      <c r="G24" s="23" t="s">
        <v>295</v>
      </c>
      <c r="H24" s="100" t="s">
        <v>101</v>
      </c>
      <c r="I24" s="44" t="s">
        <v>91</v>
      </c>
    </row>
    <row r="25" spans="1:10" ht="67.5" x14ac:dyDescent="0.25">
      <c r="A25" s="98" t="s">
        <v>18</v>
      </c>
      <c r="B25" s="98" t="s">
        <v>19</v>
      </c>
      <c r="C25" s="98" t="s">
        <v>96</v>
      </c>
      <c r="D25" s="98" t="s">
        <v>18</v>
      </c>
      <c r="E25" s="100" t="s">
        <v>364</v>
      </c>
      <c r="F25" s="23" t="s">
        <v>317</v>
      </c>
      <c r="G25" s="23" t="s">
        <v>295</v>
      </c>
      <c r="H25" s="100" t="s">
        <v>102</v>
      </c>
      <c r="I25" s="44" t="s">
        <v>91</v>
      </c>
    </row>
    <row r="26" spans="1:10" ht="45" x14ac:dyDescent="0.25">
      <c r="A26" s="98" t="s">
        <v>18</v>
      </c>
      <c r="B26" s="98" t="s">
        <v>19</v>
      </c>
      <c r="C26" s="98" t="s">
        <v>96</v>
      </c>
      <c r="D26" s="98" t="s">
        <v>81</v>
      </c>
      <c r="E26" s="100" t="s">
        <v>103</v>
      </c>
      <c r="F26" s="23" t="s">
        <v>317</v>
      </c>
      <c r="G26" s="23" t="s">
        <v>295</v>
      </c>
      <c r="H26" s="100" t="s">
        <v>104</v>
      </c>
      <c r="I26" s="44" t="s">
        <v>91</v>
      </c>
    </row>
    <row r="27" spans="1:10" ht="56.25" x14ac:dyDescent="0.25">
      <c r="A27" s="98" t="s">
        <v>18</v>
      </c>
      <c r="B27" s="98" t="s">
        <v>19</v>
      </c>
      <c r="C27" s="98" t="s">
        <v>105</v>
      </c>
      <c r="D27" s="98"/>
      <c r="E27" s="100" t="s">
        <v>106</v>
      </c>
      <c r="F27" s="23" t="s">
        <v>317</v>
      </c>
      <c r="G27" s="23" t="s">
        <v>295</v>
      </c>
      <c r="H27" s="100" t="s">
        <v>107</v>
      </c>
      <c r="I27" s="23" t="s">
        <v>108</v>
      </c>
    </row>
    <row r="28" spans="1:10" ht="33.75" x14ac:dyDescent="0.25">
      <c r="A28" s="165" t="s">
        <v>18</v>
      </c>
      <c r="B28" s="165" t="s">
        <v>19</v>
      </c>
      <c r="C28" s="165" t="s">
        <v>109</v>
      </c>
      <c r="D28" s="165"/>
      <c r="E28" s="166" t="s">
        <v>110</v>
      </c>
      <c r="F28" s="23" t="s">
        <v>317</v>
      </c>
      <c r="G28" s="23" t="s">
        <v>295</v>
      </c>
      <c r="H28" s="166" t="s">
        <v>356</v>
      </c>
      <c r="I28" s="23" t="s">
        <v>75</v>
      </c>
    </row>
    <row r="29" spans="1:10" s="194" customFormat="1" ht="78.75" x14ac:dyDescent="0.25">
      <c r="A29" s="191" t="s">
        <v>18</v>
      </c>
      <c r="B29" s="191" t="s">
        <v>19</v>
      </c>
      <c r="C29" s="191" t="s">
        <v>172</v>
      </c>
      <c r="D29" s="191"/>
      <c r="E29" s="192" t="s">
        <v>365</v>
      </c>
      <c r="F29" s="23" t="s">
        <v>317</v>
      </c>
      <c r="G29" s="23" t="s">
        <v>295</v>
      </c>
      <c r="H29" s="192" t="s">
        <v>357</v>
      </c>
      <c r="I29" s="44" t="s">
        <v>358</v>
      </c>
      <c r="J29" s="193"/>
    </row>
    <row r="30" spans="1:10" s="16" customFormat="1" ht="45" x14ac:dyDescent="0.25">
      <c r="A30" s="160" t="s">
        <v>18</v>
      </c>
      <c r="B30" s="160" t="s">
        <v>19</v>
      </c>
      <c r="C30" s="160" t="s">
        <v>111</v>
      </c>
      <c r="D30" s="160"/>
      <c r="E30" s="159" t="s">
        <v>338</v>
      </c>
      <c r="F30" s="159" t="s">
        <v>317</v>
      </c>
      <c r="G30" s="159" t="s">
        <v>295</v>
      </c>
      <c r="H30" s="161" t="s">
        <v>112</v>
      </c>
      <c r="I30" s="44" t="s">
        <v>264</v>
      </c>
      <c r="J30" s="45"/>
    </row>
    <row r="31" spans="1:10" s="14" customFormat="1" x14ac:dyDescent="0.25">
      <c r="A31" s="101" t="s">
        <v>18</v>
      </c>
      <c r="B31" s="101" t="s">
        <v>31</v>
      </c>
      <c r="C31" s="101"/>
      <c r="D31" s="101"/>
      <c r="E31" s="214" t="s">
        <v>32</v>
      </c>
      <c r="F31" s="214"/>
      <c r="G31" s="214"/>
      <c r="H31" s="214"/>
      <c r="I31" s="214"/>
      <c r="J31" s="41"/>
    </row>
    <row r="32" spans="1:10" s="49" customFormat="1" ht="33.75" x14ac:dyDescent="0.25">
      <c r="A32" s="131" t="s">
        <v>18</v>
      </c>
      <c r="B32" s="131" t="s">
        <v>31</v>
      </c>
      <c r="C32" s="131" t="s">
        <v>111</v>
      </c>
      <c r="D32" s="131"/>
      <c r="E32" s="23" t="s">
        <v>338</v>
      </c>
      <c r="F32" s="23" t="s">
        <v>317</v>
      </c>
      <c r="G32" s="23" t="s">
        <v>295</v>
      </c>
      <c r="H32" s="23" t="s">
        <v>359</v>
      </c>
      <c r="I32" s="44" t="s">
        <v>339</v>
      </c>
      <c r="J32" s="48"/>
    </row>
    <row r="33" spans="1:15" ht="45" x14ac:dyDescent="0.25">
      <c r="A33" s="98" t="s">
        <v>18</v>
      </c>
      <c r="B33" s="98" t="s">
        <v>31</v>
      </c>
      <c r="C33" s="98" t="s">
        <v>67</v>
      </c>
      <c r="D33" s="98"/>
      <c r="E33" s="100" t="s">
        <v>113</v>
      </c>
      <c r="F33" s="23" t="s">
        <v>317</v>
      </c>
      <c r="G33" s="23" t="s">
        <v>295</v>
      </c>
      <c r="H33" s="100" t="s">
        <v>115</v>
      </c>
      <c r="I33" s="44" t="s">
        <v>116</v>
      </c>
    </row>
    <row r="34" spans="1:15" ht="33.75" x14ac:dyDescent="0.25">
      <c r="A34" s="98" t="s">
        <v>18</v>
      </c>
      <c r="B34" s="98" t="s">
        <v>31</v>
      </c>
      <c r="C34" s="98" t="s">
        <v>72</v>
      </c>
      <c r="D34" s="98"/>
      <c r="E34" s="125" t="s">
        <v>117</v>
      </c>
      <c r="F34" s="23" t="s">
        <v>317</v>
      </c>
      <c r="G34" s="23" t="s">
        <v>295</v>
      </c>
      <c r="H34" s="100" t="s">
        <v>305</v>
      </c>
      <c r="I34" s="44" t="s">
        <v>306</v>
      </c>
      <c r="O34" s="46"/>
    </row>
    <row r="35" spans="1:15" ht="33.75" x14ac:dyDescent="0.25">
      <c r="A35" s="98" t="s">
        <v>18</v>
      </c>
      <c r="B35" s="98" t="s">
        <v>31</v>
      </c>
      <c r="C35" s="98" t="s">
        <v>18</v>
      </c>
      <c r="D35" s="98"/>
      <c r="E35" s="100" t="s">
        <v>118</v>
      </c>
      <c r="F35" s="23" t="s">
        <v>317</v>
      </c>
      <c r="G35" s="23" t="s">
        <v>295</v>
      </c>
      <c r="H35" s="100" t="s">
        <v>119</v>
      </c>
      <c r="I35" s="44" t="s">
        <v>361</v>
      </c>
      <c r="O35" s="46"/>
    </row>
    <row r="36" spans="1:15" ht="67.5" x14ac:dyDescent="0.25">
      <c r="A36" s="98" t="s">
        <v>18</v>
      </c>
      <c r="B36" s="98" t="s">
        <v>31</v>
      </c>
      <c r="C36" s="98" t="s">
        <v>81</v>
      </c>
      <c r="D36" s="98"/>
      <c r="E36" s="120" t="s">
        <v>120</v>
      </c>
      <c r="F36" s="23" t="s">
        <v>317</v>
      </c>
      <c r="G36" s="23" t="s">
        <v>295</v>
      </c>
      <c r="H36" s="100" t="s">
        <v>121</v>
      </c>
      <c r="I36" s="44" t="s">
        <v>122</v>
      </c>
      <c r="J36" s="47"/>
    </row>
    <row r="37" spans="1:15" ht="24" customHeight="1" x14ac:dyDescent="0.25">
      <c r="A37" s="98" t="s">
        <v>18</v>
      </c>
      <c r="B37" s="98" t="s">
        <v>31</v>
      </c>
      <c r="C37" s="98" t="s">
        <v>89</v>
      </c>
      <c r="D37" s="98"/>
      <c r="E37" s="100" t="s">
        <v>123</v>
      </c>
      <c r="F37" s="23" t="s">
        <v>317</v>
      </c>
      <c r="G37" s="23" t="s">
        <v>295</v>
      </c>
      <c r="H37" s="100" t="s">
        <v>351</v>
      </c>
      <c r="I37" s="44" t="s">
        <v>124</v>
      </c>
    </row>
    <row r="38" spans="1:15" ht="33.75" x14ac:dyDescent="0.25">
      <c r="A38" s="98" t="s">
        <v>18</v>
      </c>
      <c r="B38" s="98" t="s">
        <v>31</v>
      </c>
      <c r="C38" s="98" t="s">
        <v>89</v>
      </c>
      <c r="D38" s="98" t="s">
        <v>67</v>
      </c>
      <c r="E38" s="100" t="s">
        <v>309</v>
      </c>
      <c r="F38" s="23" t="s">
        <v>317</v>
      </c>
      <c r="G38" s="23" t="s">
        <v>295</v>
      </c>
      <c r="H38" s="100" t="s">
        <v>309</v>
      </c>
      <c r="I38" s="44" t="s">
        <v>125</v>
      </c>
    </row>
    <row r="39" spans="1:15" ht="45" x14ac:dyDescent="0.25">
      <c r="A39" s="98" t="s">
        <v>18</v>
      </c>
      <c r="B39" s="98" t="s">
        <v>31</v>
      </c>
      <c r="C39" s="98" t="s">
        <v>89</v>
      </c>
      <c r="D39" s="98" t="s">
        <v>72</v>
      </c>
      <c r="E39" s="100" t="s">
        <v>352</v>
      </c>
      <c r="F39" s="23" t="s">
        <v>317</v>
      </c>
      <c r="G39" s="23" t="s">
        <v>295</v>
      </c>
      <c r="H39" s="100" t="s">
        <v>352</v>
      </c>
      <c r="I39" s="44" t="s">
        <v>126</v>
      </c>
    </row>
    <row r="40" spans="1:15" ht="33.75" x14ac:dyDescent="0.25">
      <c r="A40" s="98" t="s">
        <v>18</v>
      </c>
      <c r="B40" s="98" t="s">
        <v>31</v>
      </c>
      <c r="C40" s="98" t="s">
        <v>89</v>
      </c>
      <c r="D40" s="98" t="s">
        <v>18</v>
      </c>
      <c r="E40" s="100" t="s">
        <v>127</v>
      </c>
      <c r="F40" s="23" t="s">
        <v>317</v>
      </c>
      <c r="G40" s="23" t="s">
        <v>295</v>
      </c>
      <c r="H40" s="100" t="s">
        <v>127</v>
      </c>
      <c r="I40" s="44" t="s">
        <v>307</v>
      </c>
    </row>
    <row r="41" spans="1:15" ht="33.75" x14ac:dyDescent="0.25">
      <c r="A41" s="98" t="s">
        <v>18</v>
      </c>
      <c r="B41" s="98" t="s">
        <v>31</v>
      </c>
      <c r="C41" s="98" t="s">
        <v>92</v>
      </c>
      <c r="D41" s="98"/>
      <c r="E41" s="100" t="s">
        <v>128</v>
      </c>
      <c r="F41" s="23" t="s">
        <v>317</v>
      </c>
      <c r="G41" s="23" t="s">
        <v>295</v>
      </c>
      <c r="H41" s="100" t="s">
        <v>129</v>
      </c>
      <c r="I41" s="44" t="s">
        <v>130</v>
      </c>
    </row>
    <row r="42" spans="1:15" ht="56.25" x14ac:dyDescent="0.25">
      <c r="A42" s="98" t="s">
        <v>18</v>
      </c>
      <c r="B42" s="98" t="s">
        <v>31</v>
      </c>
      <c r="C42" s="98" t="s">
        <v>96</v>
      </c>
      <c r="D42" s="98"/>
      <c r="E42" s="100" t="s">
        <v>131</v>
      </c>
      <c r="F42" s="23" t="s">
        <v>317</v>
      </c>
      <c r="G42" s="23" t="s">
        <v>295</v>
      </c>
      <c r="H42" s="100" t="s">
        <v>132</v>
      </c>
      <c r="I42" s="44" t="s">
        <v>308</v>
      </c>
    </row>
    <row r="43" spans="1:15" s="16" customFormat="1" ht="33.75" x14ac:dyDescent="0.25">
      <c r="A43" s="126" t="s">
        <v>18</v>
      </c>
      <c r="B43" s="126" t="s">
        <v>31</v>
      </c>
      <c r="C43" s="126" t="s">
        <v>105</v>
      </c>
      <c r="D43" s="126"/>
      <c r="E43" s="127" t="s">
        <v>110</v>
      </c>
      <c r="F43" s="23" t="s">
        <v>317</v>
      </c>
      <c r="G43" s="23" t="s">
        <v>295</v>
      </c>
      <c r="H43" s="127" t="s">
        <v>266</v>
      </c>
      <c r="I43" s="44" t="s">
        <v>360</v>
      </c>
      <c r="J43" s="45"/>
    </row>
    <row r="44" spans="1:15" s="16" customFormat="1" ht="33.75" x14ac:dyDescent="0.25">
      <c r="A44" s="165" t="s">
        <v>18</v>
      </c>
      <c r="B44" s="165" t="s">
        <v>31</v>
      </c>
      <c r="C44" s="165" t="s">
        <v>109</v>
      </c>
      <c r="D44" s="165"/>
      <c r="E44" s="166" t="s">
        <v>319</v>
      </c>
      <c r="F44" s="23" t="s">
        <v>317</v>
      </c>
      <c r="G44" s="23" t="s">
        <v>295</v>
      </c>
      <c r="H44" s="166" t="s">
        <v>320</v>
      </c>
      <c r="I44" s="44" t="s">
        <v>363</v>
      </c>
      <c r="J44" s="45"/>
    </row>
    <row r="45" spans="1:15" s="194" customFormat="1" ht="78.75" x14ac:dyDescent="0.25">
      <c r="A45" s="191" t="s">
        <v>18</v>
      </c>
      <c r="B45" s="191" t="s">
        <v>31</v>
      </c>
      <c r="C45" s="191" t="s">
        <v>376</v>
      </c>
      <c r="D45" s="191"/>
      <c r="E45" s="192" t="s">
        <v>377</v>
      </c>
      <c r="F45" s="23" t="s">
        <v>317</v>
      </c>
      <c r="G45" s="23" t="s">
        <v>295</v>
      </c>
      <c r="H45" s="192" t="s">
        <v>357</v>
      </c>
      <c r="I45" s="44" t="s">
        <v>362</v>
      </c>
      <c r="J45" s="193"/>
    </row>
    <row r="46" spans="1:15" s="49" customFormat="1" x14ac:dyDescent="0.25">
      <c r="A46" s="101" t="s">
        <v>18</v>
      </c>
      <c r="B46" s="101" t="s">
        <v>44</v>
      </c>
      <c r="C46" s="101"/>
      <c r="D46" s="101"/>
      <c r="E46" s="214" t="s">
        <v>45</v>
      </c>
      <c r="F46" s="214"/>
      <c r="G46" s="214"/>
      <c r="H46" s="214"/>
      <c r="I46" s="214"/>
      <c r="J46" s="48"/>
    </row>
    <row r="47" spans="1:15" ht="33.75" x14ac:dyDescent="0.25">
      <c r="A47" s="98" t="s">
        <v>18</v>
      </c>
      <c r="B47" s="98" t="s">
        <v>44</v>
      </c>
      <c r="C47" s="98" t="s">
        <v>67</v>
      </c>
      <c r="D47" s="121"/>
      <c r="E47" s="120" t="s">
        <v>133</v>
      </c>
      <c r="F47" s="23" t="s">
        <v>317</v>
      </c>
      <c r="G47" s="23" t="s">
        <v>295</v>
      </c>
      <c r="H47" s="23" t="s">
        <v>134</v>
      </c>
      <c r="I47" s="44" t="s">
        <v>135</v>
      </c>
      <c r="J47"/>
    </row>
    <row r="48" spans="1:15" ht="33.75" x14ac:dyDescent="0.25">
      <c r="A48" s="98" t="s">
        <v>18</v>
      </c>
      <c r="B48" s="98" t="s">
        <v>44</v>
      </c>
      <c r="C48" s="98" t="s">
        <v>72</v>
      </c>
      <c r="D48" s="98"/>
      <c r="E48" s="100" t="s">
        <v>265</v>
      </c>
      <c r="F48" s="23" t="s">
        <v>317</v>
      </c>
      <c r="G48" s="23" t="s">
        <v>295</v>
      </c>
      <c r="H48" s="99" t="s">
        <v>136</v>
      </c>
      <c r="I48" s="44" t="s">
        <v>135</v>
      </c>
      <c r="J48"/>
    </row>
    <row r="49" spans="1:10" ht="56.25" x14ac:dyDescent="0.25">
      <c r="A49" s="98" t="s">
        <v>18</v>
      </c>
      <c r="B49" s="98" t="s">
        <v>44</v>
      </c>
      <c r="C49" s="98" t="s">
        <v>18</v>
      </c>
      <c r="D49" s="98"/>
      <c r="E49" s="99" t="s">
        <v>137</v>
      </c>
      <c r="F49" s="23" t="s">
        <v>317</v>
      </c>
      <c r="G49" s="23" t="s">
        <v>295</v>
      </c>
      <c r="H49" s="100" t="s">
        <v>138</v>
      </c>
      <c r="I49" s="44" t="s">
        <v>139</v>
      </c>
      <c r="J49"/>
    </row>
    <row r="50" spans="1:10" s="16" customFormat="1" ht="33.75" x14ac:dyDescent="0.25">
      <c r="A50" s="98" t="s">
        <v>18</v>
      </c>
      <c r="B50" s="98" t="s">
        <v>44</v>
      </c>
      <c r="C50" s="98" t="s">
        <v>81</v>
      </c>
      <c r="D50" s="98"/>
      <c r="E50" s="100" t="s">
        <v>110</v>
      </c>
      <c r="F50" s="23" t="s">
        <v>317</v>
      </c>
      <c r="G50" s="23" t="s">
        <v>295</v>
      </c>
      <c r="H50" s="100" t="s">
        <v>266</v>
      </c>
      <c r="I50" s="44" t="s">
        <v>75</v>
      </c>
      <c r="J50" s="45"/>
    </row>
    <row r="51" spans="1:10" s="49" customFormat="1" x14ac:dyDescent="0.25">
      <c r="A51" s="101" t="s">
        <v>18</v>
      </c>
      <c r="B51" s="101" t="s">
        <v>49</v>
      </c>
      <c r="C51" s="101"/>
      <c r="D51" s="101"/>
      <c r="E51" s="214" t="s">
        <v>50</v>
      </c>
      <c r="F51" s="214"/>
      <c r="G51" s="214"/>
      <c r="H51" s="214"/>
      <c r="I51" s="214"/>
      <c r="J51" s="48"/>
    </row>
    <row r="52" spans="1:10" s="13" customFormat="1" ht="24.75" customHeight="1" x14ac:dyDescent="0.25">
      <c r="A52" s="98" t="s">
        <v>18</v>
      </c>
      <c r="B52" s="98" t="s">
        <v>49</v>
      </c>
      <c r="C52" s="98" t="s">
        <v>67</v>
      </c>
      <c r="D52" s="98"/>
      <c r="E52" s="100" t="s">
        <v>343</v>
      </c>
      <c r="F52" s="23"/>
      <c r="G52" s="23"/>
      <c r="H52" s="100"/>
      <c r="I52" s="44"/>
      <c r="J52" s="43"/>
    </row>
    <row r="53" spans="1:10" s="13" customFormat="1" ht="56.25" x14ac:dyDescent="0.25">
      <c r="A53" s="98" t="s">
        <v>18</v>
      </c>
      <c r="B53" s="98" t="s">
        <v>49</v>
      </c>
      <c r="C53" s="98" t="s">
        <v>67</v>
      </c>
      <c r="D53" s="98" t="s">
        <v>67</v>
      </c>
      <c r="E53" s="120" t="s">
        <v>345</v>
      </c>
      <c r="F53" s="23" t="s">
        <v>317</v>
      </c>
      <c r="G53" s="23" t="s">
        <v>295</v>
      </c>
      <c r="H53" s="100" t="s">
        <v>350</v>
      </c>
      <c r="I53" s="44" t="s">
        <v>140</v>
      </c>
      <c r="J53" s="43"/>
    </row>
    <row r="54" spans="1:10" s="13" customFormat="1" ht="56.25" x14ac:dyDescent="0.25">
      <c r="A54" s="98" t="s">
        <v>18</v>
      </c>
      <c r="B54" s="98" t="s">
        <v>49</v>
      </c>
      <c r="C54" s="98" t="s">
        <v>67</v>
      </c>
      <c r="D54" s="98" t="s">
        <v>72</v>
      </c>
      <c r="E54" s="100" t="s">
        <v>344</v>
      </c>
      <c r="F54" s="23" t="s">
        <v>317</v>
      </c>
      <c r="G54" s="23" t="s">
        <v>295</v>
      </c>
      <c r="H54" s="100" t="s">
        <v>350</v>
      </c>
      <c r="I54" s="44" t="s">
        <v>140</v>
      </c>
      <c r="J54" s="43"/>
    </row>
    <row r="55" spans="1:10" s="13" customFormat="1" ht="56.25" x14ac:dyDescent="0.25">
      <c r="A55" s="98" t="s">
        <v>18</v>
      </c>
      <c r="B55" s="98" t="s">
        <v>49</v>
      </c>
      <c r="C55" s="98" t="s">
        <v>72</v>
      </c>
      <c r="D55" s="98"/>
      <c r="E55" s="120" t="s">
        <v>141</v>
      </c>
      <c r="F55" s="23" t="s">
        <v>317</v>
      </c>
      <c r="G55" s="23" t="s">
        <v>295</v>
      </c>
      <c r="H55" s="100" t="s">
        <v>142</v>
      </c>
      <c r="I55" s="44" t="s">
        <v>143</v>
      </c>
      <c r="J55" s="43"/>
    </row>
    <row r="56" spans="1:10" s="13" customFormat="1" ht="45" x14ac:dyDescent="0.25">
      <c r="A56" s="98" t="s">
        <v>18</v>
      </c>
      <c r="B56" s="98" t="s">
        <v>49</v>
      </c>
      <c r="C56" s="98" t="s">
        <v>18</v>
      </c>
      <c r="D56" s="50"/>
      <c r="E56" s="120" t="s">
        <v>144</v>
      </c>
      <c r="F56" s="23" t="s">
        <v>317</v>
      </c>
      <c r="G56" s="23" t="s">
        <v>295</v>
      </c>
      <c r="H56" s="100" t="s">
        <v>145</v>
      </c>
      <c r="I56" s="44" t="s">
        <v>146</v>
      </c>
      <c r="J56" s="43"/>
    </row>
    <row r="57" spans="1:10" s="13" customFormat="1" ht="56.25" x14ac:dyDescent="0.25">
      <c r="A57" s="98" t="s">
        <v>18</v>
      </c>
      <c r="B57" s="98" t="s">
        <v>49</v>
      </c>
      <c r="C57" s="98" t="s">
        <v>81</v>
      </c>
      <c r="D57" s="50"/>
      <c r="E57" s="120" t="s">
        <v>346</v>
      </c>
      <c r="F57" s="23" t="s">
        <v>317</v>
      </c>
      <c r="G57" s="23" t="s">
        <v>295</v>
      </c>
      <c r="H57" s="100" t="s">
        <v>318</v>
      </c>
      <c r="I57" s="44" t="s">
        <v>147</v>
      </c>
      <c r="J57" s="43"/>
    </row>
    <row r="58" spans="1:10" s="13" customFormat="1" ht="45" x14ac:dyDescent="0.25">
      <c r="A58" s="98" t="s">
        <v>18</v>
      </c>
      <c r="B58" s="98" t="s">
        <v>49</v>
      </c>
      <c r="C58" s="98" t="s">
        <v>89</v>
      </c>
      <c r="D58" s="50"/>
      <c r="E58" s="100" t="s">
        <v>148</v>
      </c>
      <c r="F58" s="23" t="s">
        <v>317</v>
      </c>
      <c r="G58" s="23" t="s">
        <v>295</v>
      </c>
      <c r="H58" s="100" t="s">
        <v>149</v>
      </c>
      <c r="I58" s="44" t="s">
        <v>150</v>
      </c>
      <c r="J58" s="43"/>
    </row>
    <row r="59" spans="1:10" s="13" customFormat="1" ht="33.75" x14ac:dyDescent="0.25">
      <c r="A59" s="98" t="s">
        <v>18</v>
      </c>
      <c r="B59" s="98" t="s">
        <v>49</v>
      </c>
      <c r="C59" s="98" t="s">
        <v>92</v>
      </c>
      <c r="D59" s="51"/>
      <c r="E59" s="100" t="s">
        <v>151</v>
      </c>
      <c r="F59" s="23" t="s">
        <v>317</v>
      </c>
      <c r="G59" s="23" t="s">
        <v>295</v>
      </c>
      <c r="H59" s="100" t="s">
        <v>152</v>
      </c>
      <c r="I59" s="44" t="s">
        <v>153</v>
      </c>
      <c r="J59" s="43"/>
    </row>
    <row r="60" spans="1:10" s="13" customFormat="1" ht="33.75" x14ac:dyDescent="0.25">
      <c r="A60" s="98" t="s">
        <v>18</v>
      </c>
      <c r="B60" s="98" t="s">
        <v>49</v>
      </c>
      <c r="C60" s="98" t="s">
        <v>96</v>
      </c>
      <c r="D60" s="52"/>
      <c r="E60" s="100" t="s">
        <v>154</v>
      </c>
      <c r="F60" s="23"/>
      <c r="G60" s="23"/>
      <c r="H60" s="100"/>
      <c r="I60" s="44"/>
      <c r="J60" s="43"/>
    </row>
    <row r="61" spans="1:10" s="13" customFormat="1" ht="67.5" customHeight="1" x14ac:dyDescent="0.25">
      <c r="A61" s="98" t="s">
        <v>18</v>
      </c>
      <c r="B61" s="98" t="s">
        <v>49</v>
      </c>
      <c r="C61" s="98" t="s">
        <v>96</v>
      </c>
      <c r="D61" s="98" t="s">
        <v>67</v>
      </c>
      <c r="E61" s="53" t="s">
        <v>155</v>
      </c>
      <c r="F61" s="23" t="s">
        <v>317</v>
      </c>
      <c r="G61" s="23" t="s">
        <v>295</v>
      </c>
      <c r="H61" s="100" t="s">
        <v>156</v>
      </c>
      <c r="I61" s="44" t="s">
        <v>157</v>
      </c>
      <c r="J61" s="43"/>
    </row>
    <row r="62" spans="1:10" s="13" customFormat="1" ht="33.75" x14ac:dyDescent="0.25">
      <c r="A62" s="98" t="s">
        <v>18</v>
      </c>
      <c r="B62" s="98" t="s">
        <v>49</v>
      </c>
      <c r="C62" s="98" t="s">
        <v>96</v>
      </c>
      <c r="D62" s="98" t="s">
        <v>72</v>
      </c>
      <c r="E62" s="53" t="s">
        <v>158</v>
      </c>
      <c r="F62" s="23" t="s">
        <v>317</v>
      </c>
      <c r="G62" s="23" t="s">
        <v>295</v>
      </c>
      <c r="H62" s="100" t="s">
        <v>159</v>
      </c>
      <c r="I62" s="44" t="s">
        <v>157</v>
      </c>
      <c r="J62" s="43"/>
    </row>
    <row r="63" spans="1:10" s="13" customFormat="1" ht="33.75" x14ac:dyDescent="0.25">
      <c r="A63" s="98" t="s">
        <v>18</v>
      </c>
      <c r="B63" s="98" t="s">
        <v>49</v>
      </c>
      <c r="C63" s="98" t="s">
        <v>96</v>
      </c>
      <c r="D63" s="98" t="s">
        <v>18</v>
      </c>
      <c r="E63" s="53" t="s">
        <v>160</v>
      </c>
      <c r="F63" s="23" t="s">
        <v>317</v>
      </c>
      <c r="G63" s="23" t="s">
        <v>295</v>
      </c>
      <c r="H63" s="100" t="s">
        <v>161</v>
      </c>
      <c r="I63" s="44" t="s">
        <v>157</v>
      </c>
      <c r="J63" s="43"/>
    </row>
    <row r="64" spans="1:10" s="13" customFormat="1" ht="33.75" customHeight="1" x14ac:dyDescent="0.25">
      <c r="A64" s="98" t="s">
        <v>18</v>
      </c>
      <c r="B64" s="98" t="s">
        <v>49</v>
      </c>
      <c r="C64" s="98" t="s">
        <v>105</v>
      </c>
      <c r="D64" s="98"/>
      <c r="E64" s="53" t="s">
        <v>162</v>
      </c>
      <c r="F64" s="23" t="s">
        <v>317</v>
      </c>
      <c r="G64" s="23"/>
      <c r="H64" s="100"/>
      <c r="I64" s="44"/>
      <c r="J64" s="43"/>
    </row>
    <row r="65" spans="1:10" s="13" customFormat="1" ht="33.75" x14ac:dyDescent="0.25">
      <c r="A65" s="98" t="s">
        <v>18</v>
      </c>
      <c r="B65" s="98" t="s">
        <v>49</v>
      </c>
      <c r="C65" s="98" t="s">
        <v>105</v>
      </c>
      <c r="D65" s="98" t="s">
        <v>67</v>
      </c>
      <c r="E65" s="100" t="s">
        <v>163</v>
      </c>
      <c r="F65" s="23" t="s">
        <v>317</v>
      </c>
      <c r="G65" s="23" t="s">
        <v>295</v>
      </c>
      <c r="H65" s="100" t="s">
        <v>164</v>
      </c>
      <c r="I65" s="44" t="s">
        <v>146</v>
      </c>
      <c r="J65" s="43"/>
    </row>
    <row r="66" spans="1:10" s="13" customFormat="1" ht="23.25" customHeight="1" x14ac:dyDescent="0.25">
      <c r="A66" s="98" t="s">
        <v>18</v>
      </c>
      <c r="B66" s="98" t="s">
        <v>49</v>
      </c>
      <c r="C66" s="98" t="s">
        <v>105</v>
      </c>
      <c r="D66" s="98" t="s">
        <v>72</v>
      </c>
      <c r="E66" s="100" t="s">
        <v>165</v>
      </c>
      <c r="F66" s="23" t="s">
        <v>317</v>
      </c>
      <c r="G66" s="23" t="s">
        <v>295</v>
      </c>
      <c r="H66" s="100" t="s">
        <v>164</v>
      </c>
      <c r="I66" s="44" t="s">
        <v>146</v>
      </c>
      <c r="J66" s="43"/>
    </row>
    <row r="67" spans="1:10" s="13" customFormat="1" ht="66.75" customHeight="1" x14ac:dyDescent="0.25">
      <c r="A67" s="98" t="s">
        <v>18</v>
      </c>
      <c r="B67" s="98" t="s">
        <v>49</v>
      </c>
      <c r="C67" s="98" t="s">
        <v>105</v>
      </c>
      <c r="D67" s="98" t="s">
        <v>18</v>
      </c>
      <c r="E67" s="100" t="s">
        <v>299</v>
      </c>
      <c r="F67" s="23" t="s">
        <v>317</v>
      </c>
      <c r="G67" s="23" t="s">
        <v>295</v>
      </c>
      <c r="H67" s="100" t="s">
        <v>353</v>
      </c>
      <c r="I67" s="44" t="s">
        <v>146</v>
      </c>
      <c r="J67" s="43"/>
    </row>
    <row r="68" spans="1:10" s="13" customFormat="1" ht="78.75" x14ac:dyDescent="0.25">
      <c r="A68" s="98" t="s">
        <v>18</v>
      </c>
      <c r="B68" s="98" t="s">
        <v>49</v>
      </c>
      <c r="C68" s="98" t="s">
        <v>105</v>
      </c>
      <c r="D68" s="98" t="s">
        <v>81</v>
      </c>
      <c r="E68" s="100" t="s">
        <v>300</v>
      </c>
      <c r="F68" s="23" t="s">
        <v>317</v>
      </c>
      <c r="G68" s="23" t="s">
        <v>295</v>
      </c>
      <c r="H68" s="100" t="s">
        <v>354</v>
      </c>
      <c r="I68" s="44" t="s">
        <v>146</v>
      </c>
      <c r="J68" s="43"/>
    </row>
    <row r="69" spans="1:10" s="13" customFormat="1" ht="45" x14ac:dyDescent="0.25">
      <c r="A69" s="98" t="s">
        <v>18</v>
      </c>
      <c r="B69" s="98" t="s">
        <v>49</v>
      </c>
      <c r="C69" s="98" t="s">
        <v>109</v>
      </c>
      <c r="D69" s="52"/>
      <c r="E69" s="100" t="s">
        <v>166</v>
      </c>
      <c r="F69" s="23"/>
      <c r="G69" s="23"/>
      <c r="H69" s="100"/>
      <c r="I69" s="44"/>
      <c r="J69" s="43"/>
    </row>
    <row r="70" spans="1:10" s="13" customFormat="1" ht="33.75" x14ac:dyDescent="0.25">
      <c r="A70" s="98" t="s">
        <v>18</v>
      </c>
      <c r="B70" s="98" t="s">
        <v>49</v>
      </c>
      <c r="C70" s="98" t="s">
        <v>109</v>
      </c>
      <c r="D70" s="98" t="s">
        <v>67</v>
      </c>
      <c r="E70" s="53" t="s">
        <v>296</v>
      </c>
      <c r="F70" s="23" t="s">
        <v>317</v>
      </c>
      <c r="G70" s="23" t="s">
        <v>295</v>
      </c>
      <c r="H70" s="100" t="s">
        <v>167</v>
      </c>
      <c r="I70" s="44" t="s">
        <v>150</v>
      </c>
      <c r="J70" s="43"/>
    </row>
    <row r="71" spans="1:10" s="13" customFormat="1" ht="33.75" x14ac:dyDescent="0.25">
      <c r="A71" s="98" t="s">
        <v>18</v>
      </c>
      <c r="B71" s="98" t="s">
        <v>49</v>
      </c>
      <c r="C71" s="98" t="s">
        <v>109</v>
      </c>
      <c r="D71" s="98" t="s">
        <v>72</v>
      </c>
      <c r="E71" s="53" t="s">
        <v>168</v>
      </c>
      <c r="F71" s="23" t="s">
        <v>317</v>
      </c>
      <c r="G71" s="23" t="s">
        <v>295</v>
      </c>
      <c r="H71" s="100" t="s">
        <v>169</v>
      </c>
      <c r="I71" s="44" t="s">
        <v>150</v>
      </c>
      <c r="J71" s="43"/>
    </row>
    <row r="72" spans="1:10" s="13" customFormat="1" ht="33.75" x14ac:dyDescent="0.25">
      <c r="A72" s="98" t="s">
        <v>18</v>
      </c>
      <c r="B72" s="98" t="s">
        <v>49</v>
      </c>
      <c r="C72" s="98" t="s">
        <v>109</v>
      </c>
      <c r="D72" s="98" t="s">
        <v>18</v>
      </c>
      <c r="E72" s="53" t="s">
        <v>297</v>
      </c>
      <c r="F72" s="23" t="s">
        <v>317</v>
      </c>
      <c r="G72" s="23" t="s">
        <v>295</v>
      </c>
      <c r="H72" s="53" t="s">
        <v>170</v>
      </c>
      <c r="I72" s="44" t="s">
        <v>150</v>
      </c>
      <c r="J72" s="43"/>
    </row>
    <row r="73" spans="1:10" s="13" customFormat="1" ht="33.75" x14ac:dyDescent="0.25">
      <c r="A73" s="98" t="s">
        <v>18</v>
      </c>
      <c r="B73" s="98" t="s">
        <v>49</v>
      </c>
      <c r="C73" s="98" t="s">
        <v>109</v>
      </c>
      <c r="D73" s="98" t="s">
        <v>81</v>
      </c>
      <c r="E73" s="53" t="s">
        <v>298</v>
      </c>
      <c r="F73" s="23" t="s">
        <v>317</v>
      </c>
      <c r="G73" s="23" t="s">
        <v>295</v>
      </c>
      <c r="H73" s="100" t="s">
        <v>171</v>
      </c>
      <c r="I73" s="44" t="s">
        <v>150</v>
      </c>
      <c r="J73" s="43"/>
    </row>
    <row r="74" spans="1:10" s="13" customFormat="1" ht="22.5" x14ac:dyDescent="0.25">
      <c r="A74" s="98" t="s">
        <v>18</v>
      </c>
      <c r="B74" s="98" t="s">
        <v>49</v>
      </c>
      <c r="C74" s="98" t="s">
        <v>172</v>
      </c>
      <c r="D74" s="52"/>
      <c r="E74" s="100" t="s">
        <v>173</v>
      </c>
      <c r="F74" s="23"/>
      <c r="G74" s="23"/>
      <c r="H74" s="100"/>
      <c r="I74" s="44"/>
      <c r="J74" s="43"/>
    </row>
    <row r="75" spans="1:10" s="13" customFormat="1" ht="67.5" x14ac:dyDescent="0.25">
      <c r="A75" s="98" t="s">
        <v>18</v>
      </c>
      <c r="B75" s="98" t="s">
        <v>49</v>
      </c>
      <c r="C75" s="98" t="s">
        <v>172</v>
      </c>
      <c r="D75" s="98" t="s">
        <v>67</v>
      </c>
      <c r="E75" s="100" t="s">
        <v>348</v>
      </c>
      <c r="F75" s="23" t="s">
        <v>317</v>
      </c>
      <c r="G75" s="23" t="s">
        <v>295</v>
      </c>
      <c r="H75" s="100" t="s">
        <v>174</v>
      </c>
      <c r="I75" s="44" t="s">
        <v>147</v>
      </c>
      <c r="J75" s="43"/>
    </row>
    <row r="76" spans="1:10" s="13" customFormat="1" ht="67.5" x14ac:dyDescent="0.25">
      <c r="A76" s="98" t="s">
        <v>18</v>
      </c>
      <c r="B76" s="98" t="s">
        <v>49</v>
      </c>
      <c r="C76" s="98" t="s">
        <v>172</v>
      </c>
      <c r="D76" s="98" t="s">
        <v>72</v>
      </c>
      <c r="E76" s="53" t="s">
        <v>301</v>
      </c>
      <c r="F76" s="23" t="s">
        <v>317</v>
      </c>
      <c r="G76" s="23" t="s">
        <v>295</v>
      </c>
      <c r="H76" s="100" t="s">
        <v>175</v>
      </c>
      <c r="I76" s="44" t="s">
        <v>147</v>
      </c>
      <c r="J76" s="43"/>
    </row>
    <row r="77" spans="1:10" s="13" customFormat="1" ht="33.75" x14ac:dyDescent="0.25">
      <c r="A77" s="98" t="s">
        <v>18</v>
      </c>
      <c r="B77" s="98" t="s">
        <v>49</v>
      </c>
      <c r="C77" s="98" t="s">
        <v>38</v>
      </c>
      <c r="D77" s="52"/>
      <c r="E77" s="100" t="s">
        <v>176</v>
      </c>
      <c r="F77" s="23"/>
      <c r="G77" s="23"/>
      <c r="H77" s="100"/>
      <c r="I77" s="44"/>
      <c r="J77" s="43"/>
    </row>
    <row r="78" spans="1:10" s="13" customFormat="1" ht="45" x14ac:dyDescent="0.25">
      <c r="A78" s="98" t="s">
        <v>18</v>
      </c>
      <c r="B78" s="98" t="s">
        <v>49</v>
      </c>
      <c r="C78" s="98" t="s">
        <v>38</v>
      </c>
      <c r="D78" s="98" t="s">
        <v>67</v>
      </c>
      <c r="E78" s="100" t="s">
        <v>177</v>
      </c>
      <c r="F78" s="23" t="s">
        <v>317</v>
      </c>
      <c r="G78" s="23" t="s">
        <v>295</v>
      </c>
      <c r="H78" s="100" t="s">
        <v>178</v>
      </c>
      <c r="I78" s="44" t="s">
        <v>147</v>
      </c>
      <c r="J78" s="43"/>
    </row>
    <row r="79" spans="1:10" s="13" customFormat="1" ht="33.75" x14ac:dyDescent="0.25">
      <c r="A79" s="98" t="s">
        <v>18</v>
      </c>
      <c r="B79" s="98" t="s">
        <v>49</v>
      </c>
      <c r="C79" s="98" t="s">
        <v>38</v>
      </c>
      <c r="D79" s="98" t="s">
        <v>72</v>
      </c>
      <c r="E79" s="53" t="s">
        <v>179</v>
      </c>
      <c r="F79" s="23" t="s">
        <v>317</v>
      </c>
      <c r="G79" s="23" t="s">
        <v>295</v>
      </c>
      <c r="H79" s="100" t="s">
        <v>180</v>
      </c>
      <c r="I79" s="44" t="s">
        <v>147</v>
      </c>
      <c r="J79" s="43"/>
    </row>
    <row r="80" spans="1:10" s="13" customFormat="1" ht="22.5" x14ac:dyDescent="0.25">
      <c r="A80" s="98" t="s">
        <v>18</v>
      </c>
      <c r="B80" s="98" t="s">
        <v>49</v>
      </c>
      <c r="C80" s="98" t="s">
        <v>38</v>
      </c>
      <c r="D80" s="98" t="s">
        <v>18</v>
      </c>
      <c r="E80" s="53" t="s">
        <v>181</v>
      </c>
      <c r="F80" s="23" t="s">
        <v>114</v>
      </c>
      <c r="G80" s="23" t="s">
        <v>295</v>
      </c>
      <c r="H80" s="53" t="s">
        <v>181</v>
      </c>
      <c r="I80" s="44" t="s">
        <v>147</v>
      </c>
      <c r="J80" s="43"/>
    </row>
    <row r="81" spans="1:10" s="13" customFormat="1" ht="90" x14ac:dyDescent="0.25">
      <c r="A81" s="98" t="s">
        <v>18</v>
      </c>
      <c r="B81" s="98" t="s">
        <v>49</v>
      </c>
      <c r="C81" s="98" t="s">
        <v>38</v>
      </c>
      <c r="D81" s="98" t="s">
        <v>81</v>
      </c>
      <c r="E81" s="53" t="s">
        <v>349</v>
      </c>
      <c r="F81" s="23" t="s">
        <v>317</v>
      </c>
      <c r="G81" s="23" t="s">
        <v>295</v>
      </c>
      <c r="H81" s="100" t="s">
        <v>182</v>
      </c>
      <c r="I81" s="44" t="s">
        <v>147</v>
      </c>
      <c r="J81" s="43"/>
    </row>
    <row r="82" spans="1:10" s="13" customFormat="1" ht="33.75" x14ac:dyDescent="0.25">
      <c r="A82" s="98" t="s">
        <v>18</v>
      </c>
      <c r="B82" s="98" t="s">
        <v>49</v>
      </c>
      <c r="C82" s="98" t="s">
        <v>111</v>
      </c>
      <c r="D82" s="50"/>
      <c r="E82" s="100" t="s">
        <v>338</v>
      </c>
      <c r="F82" s="23" t="s">
        <v>317</v>
      </c>
      <c r="G82" s="23" t="s">
        <v>295</v>
      </c>
      <c r="H82" s="100" t="s">
        <v>366</v>
      </c>
      <c r="I82" s="44" t="s">
        <v>367</v>
      </c>
      <c r="J82" s="43"/>
    </row>
    <row r="83" spans="1:10" s="16" customFormat="1" ht="45" x14ac:dyDescent="0.25">
      <c r="A83" s="98" t="s">
        <v>18</v>
      </c>
      <c r="B83" s="98" t="s">
        <v>49</v>
      </c>
      <c r="C83" s="98" t="s">
        <v>267</v>
      </c>
      <c r="D83" s="98"/>
      <c r="E83" s="100" t="s">
        <v>110</v>
      </c>
      <c r="F83" s="23" t="s">
        <v>317</v>
      </c>
      <c r="G83" s="23" t="s">
        <v>295</v>
      </c>
      <c r="H83" s="100" t="s">
        <v>355</v>
      </c>
      <c r="I83" s="44" t="s">
        <v>323</v>
      </c>
      <c r="J83" s="45"/>
    </row>
    <row r="84" spans="1:10" s="13" customFormat="1" x14ac:dyDescent="0.25">
      <c r="J84" s="43"/>
    </row>
    <row r="85" spans="1:10" s="13" customFormat="1" x14ac:dyDescent="0.25">
      <c r="J85" s="43"/>
    </row>
    <row r="86" spans="1:10" s="13" customFormat="1" x14ac:dyDescent="0.25">
      <c r="J86" s="43"/>
    </row>
    <row r="87" spans="1:10" s="13" customFormat="1" x14ac:dyDescent="0.25">
      <c r="J87" s="43"/>
    </row>
    <row r="88" spans="1:10" s="13" customFormat="1" x14ac:dyDescent="0.25">
      <c r="J88" s="43"/>
    </row>
    <row r="89" spans="1:10" s="13" customFormat="1" x14ac:dyDescent="0.25">
      <c r="J89" s="43"/>
    </row>
    <row r="90" spans="1:10" s="13" customFormat="1" x14ac:dyDescent="0.25">
      <c r="J90" s="43"/>
    </row>
    <row r="91" spans="1:10" s="13" customFormat="1" x14ac:dyDescent="0.25">
      <c r="J91" s="43"/>
    </row>
    <row r="92" spans="1:10" s="13" customFormat="1" x14ac:dyDescent="0.25">
      <c r="J92" s="43"/>
    </row>
    <row r="93" spans="1:10" s="13" customFormat="1" x14ac:dyDescent="0.25">
      <c r="J93" s="43"/>
    </row>
    <row r="94" spans="1:10" s="13" customFormat="1" x14ac:dyDescent="0.25">
      <c r="J94" s="43"/>
    </row>
    <row r="95" spans="1:10" s="13" customFormat="1" x14ac:dyDescent="0.25">
      <c r="J95" s="43"/>
    </row>
    <row r="96" spans="1:10" s="13" customFormat="1" x14ac:dyDescent="0.25">
      <c r="J96" s="43"/>
    </row>
    <row r="97" spans="5:10" s="13" customFormat="1" x14ac:dyDescent="0.25">
      <c r="J97" s="43"/>
    </row>
    <row r="98" spans="5:10" s="13" customFormat="1" x14ac:dyDescent="0.25">
      <c r="J98" s="43"/>
    </row>
    <row r="99" spans="5:10" s="13" customFormat="1" x14ac:dyDescent="0.25">
      <c r="J99" s="43"/>
    </row>
    <row r="100" spans="5:10" s="13" customFormat="1" x14ac:dyDescent="0.25">
      <c r="J100" s="43"/>
    </row>
    <row r="101" spans="5:10" x14ac:dyDescent="0.25">
      <c r="E101" s="13"/>
      <c r="F101" s="13"/>
      <c r="G101" s="13"/>
      <c r="H101" s="13"/>
      <c r="I101" s="13"/>
    </row>
    <row r="102" spans="5:10" x14ac:dyDescent="0.25">
      <c r="E102" s="13"/>
      <c r="F102" s="13"/>
      <c r="G102" s="13"/>
      <c r="H102" s="13"/>
      <c r="I102" s="13"/>
    </row>
  </sheetData>
  <mergeCells count="11">
    <mergeCell ref="E9:I9"/>
    <mergeCell ref="E31:I31"/>
    <mergeCell ref="E46:I46"/>
    <mergeCell ref="E51:I51"/>
    <mergeCell ref="A5:I5"/>
    <mergeCell ref="A7:D7"/>
    <mergeCell ref="E7:E8"/>
    <mergeCell ref="F7:F8"/>
    <mergeCell ref="G7:G8"/>
    <mergeCell ref="H7:H8"/>
    <mergeCell ref="I7:I8"/>
  </mergeCells>
  <hyperlinks>
    <hyperlink ref="E25" r:id="rId1" display="http://sarapulrayon.udmurt.ru/"/>
  </hyperlinks>
  <pageMargins left="0.59055118110236227" right="0.19685039370078741" top="0.78740157480314965" bottom="0.19685039370078741" header="0.31496062992125984" footer="0.31496062992125984"/>
  <pageSetup paperSize="9" scale="85" fitToHeight="0" orientation="landscape" r:id="rId2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view="pageBreakPreview" zoomScaleNormal="100" zoomScaleSheetLayoutView="100" workbookViewId="0">
      <selection activeCell="K12" sqref="K12"/>
    </sheetView>
  </sheetViews>
  <sheetFormatPr defaultRowHeight="15" x14ac:dyDescent="0.25"/>
  <cols>
    <col min="1" max="2" width="4.5703125" customWidth="1"/>
    <col min="3" max="3" width="22.5703125" customWidth="1"/>
    <col min="4" max="4" width="17.5703125" customWidth="1"/>
    <col min="5" max="10" width="10.5703125" customWidth="1"/>
    <col min="11" max="11" width="26.42578125" customWidth="1"/>
  </cols>
  <sheetData>
    <row r="1" spans="1:11" s="32" customFormat="1" ht="14.1" customHeight="1" x14ac:dyDescent="0.2">
      <c r="A1" s="2"/>
      <c r="B1" s="2"/>
      <c r="C1" s="2"/>
      <c r="D1" s="2"/>
      <c r="E1" s="2"/>
      <c r="F1" s="2"/>
      <c r="G1" s="2"/>
      <c r="H1" s="2"/>
      <c r="I1" s="2"/>
      <c r="J1" s="3" t="s">
        <v>183</v>
      </c>
      <c r="K1" s="54"/>
    </row>
    <row r="2" spans="1:11" s="32" customFormat="1" ht="14.1" customHeight="1" x14ac:dyDescent="0.2">
      <c r="A2" s="2"/>
      <c r="B2" s="2"/>
      <c r="C2" s="2"/>
      <c r="D2" s="2"/>
      <c r="E2" s="2"/>
      <c r="F2" s="2"/>
      <c r="G2" s="2"/>
      <c r="H2" s="2"/>
      <c r="I2" s="2"/>
      <c r="J2" s="3" t="s">
        <v>1</v>
      </c>
      <c r="K2" s="54"/>
    </row>
    <row r="3" spans="1:11" s="32" customFormat="1" ht="14.1" customHeight="1" x14ac:dyDescent="0.2">
      <c r="A3" s="2"/>
      <c r="B3" s="2"/>
      <c r="C3" s="2"/>
      <c r="D3" s="2"/>
      <c r="E3" s="2"/>
      <c r="F3" s="2"/>
      <c r="G3" s="2"/>
      <c r="H3" s="2"/>
      <c r="I3" s="2"/>
      <c r="J3" s="3" t="s">
        <v>58</v>
      </c>
      <c r="K3" s="54"/>
    </row>
    <row r="4" spans="1:11" s="32" customFormat="1" ht="14.1" customHeight="1" x14ac:dyDescent="0.2">
      <c r="A4" s="2"/>
      <c r="B4" s="2"/>
      <c r="C4" s="2"/>
      <c r="D4" s="2"/>
      <c r="E4" s="2"/>
      <c r="F4" s="2"/>
      <c r="G4" s="2"/>
      <c r="H4" s="2"/>
      <c r="I4" s="2"/>
      <c r="J4" s="55" t="s">
        <v>324</v>
      </c>
      <c r="K4" s="54"/>
    </row>
    <row r="5" spans="1:11" s="32" customFormat="1" ht="14.1" customHeight="1" x14ac:dyDescent="0.2">
      <c r="A5" s="2"/>
      <c r="B5" s="2"/>
      <c r="C5" s="36"/>
      <c r="D5" s="36"/>
      <c r="E5" s="36"/>
      <c r="F5" s="36"/>
      <c r="G5" s="36"/>
      <c r="H5" s="36"/>
      <c r="I5" s="36"/>
      <c r="J5" s="36"/>
      <c r="K5" s="37"/>
    </row>
    <row r="6" spans="1:11" s="32" customFormat="1" ht="14.1" customHeight="1" x14ac:dyDescent="0.2">
      <c r="A6" s="219" t="s">
        <v>184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</row>
    <row r="7" spans="1:11" s="32" customFormat="1" ht="14.1" customHeight="1" x14ac:dyDescent="0.2">
      <c r="A7" s="2"/>
      <c r="B7" s="2"/>
      <c r="C7" s="36"/>
      <c r="D7" s="36"/>
      <c r="E7" s="36"/>
      <c r="F7" s="36"/>
      <c r="G7" s="36"/>
      <c r="H7" s="36"/>
      <c r="I7" s="36"/>
      <c r="J7" s="36"/>
      <c r="K7" s="36"/>
    </row>
    <row r="8" spans="1:11" ht="12.95" customHeight="1" x14ac:dyDescent="0.25">
      <c r="A8" s="221" t="s">
        <v>3</v>
      </c>
      <c r="B8" s="221"/>
      <c r="C8" s="216" t="s">
        <v>185</v>
      </c>
      <c r="D8" s="216" t="s">
        <v>186</v>
      </c>
      <c r="E8" s="216" t="s">
        <v>187</v>
      </c>
      <c r="F8" s="216"/>
      <c r="G8" s="216"/>
      <c r="H8" s="216"/>
      <c r="I8" s="216"/>
      <c r="J8" s="216"/>
      <c r="K8" s="216" t="s">
        <v>188</v>
      </c>
    </row>
    <row r="9" spans="1:11" ht="33.75" customHeight="1" x14ac:dyDescent="0.25">
      <c r="A9" s="222"/>
      <c r="B9" s="222"/>
      <c r="C9" s="217" t="s">
        <v>189</v>
      </c>
      <c r="D9" s="217" t="s">
        <v>186</v>
      </c>
      <c r="E9" s="216" t="s">
        <v>196</v>
      </c>
      <c r="F9" s="216" t="s">
        <v>268</v>
      </c>
      <c r="G9" s="216" t="s">
        <v>268</v>
      </c>
      <c r="H9" s="216" t="s">
        <v>275</v>
      </c>
      <c r="I9" s="216" t="s">
        <v>276</v>
      </c>
      <c r="J9" s="216" t="s">
        <v>277</v>
      </c>
      <c r="K9" s="217" t="s">
        <v>63</v>
      </c>
    </row>
    <row r="10" spans="1:11" ht="18" customHeight="1" x14ac:dyDescent="0.25">
      <c r="A10" s="5" t="s">
        <v>13</v>
      </c>
      <c r="B10" s="5" t="s">
        <v>14</v>
      </c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1" ht="17.25" customHeight="1" x14ac:dyDescent="0.25">
      <c r="A11" s="9" t="s">
        <v>18</v>
      </c>
      <c r="B11" s="9" t="s">
        <v>19</v>
      </c>
      <c r="C11" s="218" t="s">
        <v>50</v>
      </c>
      <c r="D11" s="218"/>
      <c r="E11" s="218"/>
      <c r="F11" s="218"/>
      <c r="G11" s="218"/>
      <c r="H11" s="218"/>
      <c r="I11" s="218"/>
      <c r="J11" s="218"/>
      <c r="K11" s="218"/>
    </row>
    <row r="12" spans="1:11" ht="69.75" customHeight="1" x14ac:dyDescent="0.25">
      <c r="A12" s="9" t="s">
        <v>18</v>
      </c>
      <c r="B12" s="9" t="s">
        <v>19</v>
      </c>
      <c r="C12" s="10" t="s">
        <v>282</v>
      </c>
      <c r="D12" s="23" t="s">
        <v>283</v>
      </c>
      <c r="E12" s="113">
        <f>287.7+32.1+37.8+294.5</f>
        <v>652.1</v>
      </c>
      <c r="F12" s="113">
        <v>736.4</v>
      </c>
      <c r="G12" s="113">
        <v>765.8</v>
      </c>
      <c r="H12" s="113">
        <v>796.5</v>
      </c>
      <c r="I12" s="113">
        <v>796.5</v>
      </c>
      <c r="J12" s="113">
        <v>796.5</v>
      </c>
      <c r="K12" s="42" t="s">
        <v>284</v>
      </c>
    </row>
  </sheetData>
  <mergeCells count="13">
    <mergeCell ref="C11:K11"/>
    <mergeCell ref="A6:K6"/>
    <mergeCell ref="A8:B9"/>
    <mergeCell ref="C8:C10"/>
    <mergeCell ref="D8:D10"/>
    <mergeCell ref="E8:J8"/>
    <mergeCell ref="K8:K10"/>
    <mergeCell ref="E9:E10"/>
    <mergeCell ref="F9:F10"/>
    <mergeCell ref="G9:G10"/>
    <mergeCell ref="H9:H10"/>
    <mergeCell ref="I9:I10"/>
    <mergeCell ref="J9:J10"/>
  </mergeCells>
  <pageMargins left="0.59055118110236227" right="0.59055118110236227" top="0.78740157480314965" bottom="0.78740157480314965" header="0.31496062992125984" footer="0.31496062992125984"/>
  <pageSetup paperSize="9" scale="96" orientation="landscape" horizontalDpi="180" verticalDpi="18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4"/>
  <sheetViews>
    <sheetView view="pageBreakPreview" zoomScale="110" zoomScaleNormal="100" zoomScaleSheetLayoutView="110" workbookViewId="0">
      <selection activeCell="G38" sqref="G38"/>
    </sheetView>
  </sheetViews>
  <sheetFormatPr defaultRowHeight="15" x14ac:dyDescent="0.25"/>
  <cols>
    <col min="1" max="1" width="5.140625" customWidth="1"/>
    <col min="2" max="2" width="4.140625" customWidth="1"/>
    <col min="3" max="3" width="5.42578125" customWidth="1"/>
    <col min="4" max="4" width="22.42578125" customWidth="1"/>
    <col min="5" max="5" width="38.85546875" customWidth="1"/>
    <col min="6" max="6" width="9.42578125" customWidth="1"/>
    <col min="7" max="11" width="10.5703125" customWidth="1"/>
  </cols>
  <sheetData>
    <row r="1" spans="1:11" s="32" customFormat="1" ht="14.1" customHeight="1" x14ac:dyDescent="0.2">
      <c r="A1" s="2"/>
      <c r="B1" s="2"/>
      <c r="C1" s="2"/>
      <c r="D1" s="2"/>
      <c r="E1" s="2"/>
      <c r="F1" s="2"/>
      <c r="G1" s="2"/>
      <c r="H1" s="2"/>
      <c r="I1" s="3" t="s">
        <v>190</v>
      </c>
    </row>
    <row r="2" spans="1:11" s="32" customFormat="1" ht="14.1" customHeight="1" x14ac:dyDescent="0.2">
      <c r="A2" s="2"/>
      <c r="B2" s="2"/>
      <c r="C2" s="2"/>
      <c r="D2" s="2"/>
      <c r="E2" s="2"/>
      <c r="F2" s="2"/>
      <c r="G2" s="2"/>
      <c r="H2" s="2"/>
      <c r="I2" s="3" t="s">
        <v>1</v>
      </c>
    </row>
    <row r="3" spans="1:11" s="32" customFormat="1" ht="14.1" customHeight="1" x14ac:dyDescent="0.2">
      <c r="A3" s="2"/>
      <c r="B3" s="2"/>
      <c r="C3" s="2"/>
      <c r="D3" s="2"/>
      <c r="E3" s="2"/>
      <c r="F3" s="2"/>
      <c r="G3" s="2"/>
      <c r="H3" s="2"/>
      <c r="I3" s="56" t="s">
        <v>58</v>
      </c>
    </row>
    <row r="4" spans="1:11" s="32" customFormat="1" ht="14.1" customHeight="1" x14ac:dyDescent="0.2">
      <c r="A4" s="2"/>
      <c r="B4" s="2"/>
      <c r="C4" s="2"/>
      <c r="D4" s="2"/>
      <c r="E4" s="2"/>
      <c r="F4" s="2"/>
      <c r="G4" s="105"/>
      <c r="H4" s="105"/>
      <c r="I4" s="106" t="s">
        <v>278</v>
      </c>
    </row>
    <row r="5" spans="1:11" s="32" customFormat="1" ht="14.1" customHeight="1" x14ac:dyDescent="0.2">
      <c r="A5" s="2"/>
      <c r="B5" s="2"/>
      <c r="C5" s="2"/>
      <c r="D5" s="36"/>
      <c r="E5" s="36"/>
      <c r="F5" s="36"/>
      <c r="G5" s="108"/>
      <c r="H5" s="108"/>
      <c r="I5" s="36"/>
      <c r="J5" s="36"/>
      <c r="K5" s="36"/>
    </row>
    <row r="6" spans="1:11" s="32" customFormat="1" ht="14.1" customHeight="1" x14ac:dyDescent="0.2">
      <c r="A6" s="234" t="s">
        <v>191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</row>
    <row r="7" spans="1:11" s="32" customFormat="1" ht="14.1" customHeight="1" x14ac:dyDescent="0.2">
      <c r="A7" s="2"/>
      <c r="B7" s="2"/>
      <c r="C7" s="2"/>
      <c r="D7" s="36"/>
      <c r="E7" s="36"/>
      <c r="F7" s="36"/>
      <c r="G7" s="107"/>
      <c r="H7" s="107"/>
      <c r="I7" s="36"/>
      <c r="J7" s="36"/>
      <c r="K7" s="36"/>
    </row>
    <row r="8" spans="1:11" ht="47.25" customHeight="1" x14ac:dyDescent="0.25">
      <c r="A8" s="221" t="s">
        <v>3</v>
      </c>
      <c r="B8" s="221"/>
      <c r="C8" s="211" t="s">
        <v>192</v>
      </c>
      <c r="D8" s="216" t="s">
        <v>193</v>
      </c>
      <c r="E8" s="216" t="s">
        <v>194</v>
      </c>
      <c r="F8" s="216" t="s">
        <v>195</v>
      </c>
      <c r="G8" s="216" t="s">
        <v>196</v>
      </c>
      <c r="H8" s="216" t="s">
        <v>268</v>
      </c>
      <c r="I8" s="216" t="s">
        <v>275</v>
      </c>
      <c r="J8" s="216" t="s">
        <v>276</v>
      </c>
      <c r="K8" s="216" t="s">
        <v>277</v>
      </c>
    </row>
    <row r="9" spans="1:11" ht="14.1" customHeight="1" x14ac:dyDescent="0.25">
      <c r="A9" s="5" t="s">
        <v>13</v>
      </c>
      <c r="B9" s="5" t="s">
        <v>14</v>
      </c>
      <c r="C9" s="235"/>
      <c r="D9" s="217" t="s">
        <v>189</v>
      </c>
      <c r="E9" s="217" t="s">
        <v>186</v>
      </c>
      <c r="F9" s="217"/>
      <c r="G9" s="217"/>
      <c r="H9" s="217"/>
      <c r="I9" s="217"/>
      <c r="J9" s="217"/>
      <c r="K9" s="217"/>
    </row>
    <row r="10" spans="1:11" s="60" customFormat="1" ht="16.5" customHeight="1" x14ac:dyDescent="0.25">
      <c r="A10" s="7" t="s">
        <v>18</v>
      </c>
      <c r="B10" s="57">
        <v>1</v>
      </c>
      <c r="C10" s="58"/>
      <c r="D10" s="218" t="s">
        <v>20</v>
      </c>
      <c r="E10" s="218"/>
      <c r="F10" s="218"/>
      <c r="G10" s="218"/>
      <c r="H10" s="218"/>
      <c r="I10" s="218"/>
      <c r="J10" s="218"/>
      <c r="K10" s="218"/>
    </row>
    <row r="11" spans="1:11" s="61" customFormat="1" ht="17.25" customHeight="1" x14ac:dyDescent="0.25">
      <c r="A11" s="223" t="s">
        <v>18</v>
      </c>
      <c r="B11" s="223" t="s">
        <v>19</v>
      </c>
      <c r="C11" s="227" t="s">
        <v>197</v>
      </c>
      <c r="D11" s="233" t="s">
        <v>198</v>
      </c>
      <c r="E11" s="156" t="s">
        <v>199</v>
      </c>
      <c r="F11" s="155" t="s">
        <v>200</v>
      </c>
      <c r="G11" s="90">
        <v>130290</v>
      </c>
      <c r="H11" s="90">
        <v>135000</v>
      </c>
      <c r="I11" s="90">
        <v>135000</v>
      </c>
      <c r="J11" s="90">
        <v>136000</v>
      </c>
      <c r="K11" s="90">
        <v>136000</v>
      </c>
    </row>
    <row r="12" spans="1:11" s="62" customFormat="1" ht="29.45" customHeight="1" x14ac:dyDescent="0.25">
      <c r="A12" s="232"/>
      <c r="B12" s="232"/>
      <c r="C12" s="228"/>
      <c r="D12" s="233"/>
      <c r="E12" s="156" t="s">
        <v>201</v>
      </c>
      <c r="F12" s="155" t="s">
        <v>202</v>
      </c>
      <c r="G12" s="88">
        <v>13668.5</v>
      </c>
      <c r="H12" s="88">
        <v>9751.7000000000007</v>
      </c>
      <c r="I12" s="88">
        <v>13269.4</v>
      </c>
      <c r="J12" s="88">
        <v>13528</v>
      </c>
      <c r="K12" s="88">
        <v>13528</v>
      </c>
    </row>
    <row r="13" spans="1:11" s="61" customFormat="1" ht="15" customHeight="1" x14ac:dyDescent="0.25">
      <c r="A13" s="223" t="s">
        <v>18</v>
      </c>
      <c r="B13" s="223" t="s">
        <v>19</v>
      </c>
      <c r="C13" s="227" t="s">
        <v>197</v>
      </c>
      <c r="D13" s="229" t="s">
        <v>203</v>
      </c>
      <c r="E13" s="156" t="s">
        <v>204</v>
      </c>
      <c r="F13" s="155" t="s">
        <v>205</v>
      </c>
      <c r="G13" s="90">
        <v>120000</v>
      </c>
      <c r="H13" s="90">
        <v>120000</v>
      </c>
      <c r="I13" s="90">
        <v>120000</v>
      </c>
      <c r="J13" s="90">
        <v>120000</v>
      </c>
      <c r="K13" s="90">
        <v>120000</v>
      </c>
    </row>
    <row r="14" spans="1:11" s="62" customFormat="1" ht="30" customHeight="1" x14ac:dyDescent="0.25">
      <c r="A14" s="232"/>
      <c r="B14" s="232"/>
      <c r="C14" s="228"/>
      <c r="D14" s="230"/>
      <c r="E14" s="156" t="s">
        <v>201</v>
      </c>
      <c r="F14" s="155" t="s">
        <v>202</v>
      </c>
      <c r="G14" s="88">
        <v>2116.5</v>
      </c>
      <c r="H14" s="88">
        <v>1510</v>
      </c>
      <c r="I14" s="88">
        <v>2054.6999999999998</v>
      </c>
      <c r="J14" s="88">
        <v>2094.6999999999998</v>
      </c>
      <c r="K14" s="88">
        <v>2094.6999999999998</v>
      </c>
    </row>
    <row r="15" spans="1:11" s="62" customFormat="1" ht="15" customHeight="1" x14ac:dyDescent="0.25">
      <c r="A15" s="223" t="s">
        <v>18</v>
      </c>
      <c r="B15" s="223" t="s">
        <v>19</v>
      </c>
      <c r="C15" s="227" t="s">
        <v>197</v>
      </c>
      <c r="D15" s="229" t="s">
        <v>206</v>
      </c>
      <c r="E15" s="156" t="s">
        <v>204</v>
      </c>
      <c r="F15" s="155" t="s">
        <v>205</v>
      </c>
      <c r="G15" s="89">
        <v>1500</v>
      </c>
      <c r="H15" s="89">
        <v>1500</v>
      </c>
      <c r="I15" s="89">
        <v>1500</v>
      </c>
      <c r="J15" s="89">
        <v>1500</v>
      </c>
      <c r="K15" s="89">
        <v>1500</v>
      </c>
    </row>
    <row r="16" spans="1:11" s="62" customFormat="1" ht="23.25" customHeight="1" x14ac:dyDescent="0.25">
      <c r="A16" s="232"/>
      <c r="B16" s="232"/>
      <c r="C16" s="228"/>
      <c r="D16" s="230"/>
      <c r="E16" s="156" t="s">
        <v>201</v>
      </c>
      <c r="F16" s="155" t="s">
        <v>202</v>
      </c>
      <c r="G16" s="88">
        <v>4631.8</v>
      </c>
      <c r="H16" s="88">
        <v>3304.5</v>
      </c>
      <c r="I16" s="88">
        <v>4496.6000000000004</v>
      </c>
      <c r="J16" s="88">
        <v>4584.2</v>
      </c>
      <c r="K16" s="88">
        <v>4584.2</v>
      </c>
    </row>
    <row r="17" spans="1:12" s="61" customFormat="1" x14ac:dyDescent="0.25">
      <c r="A17" s="223" t="s">
        <v>18</v>
      </c>
      <c r="B17" s="223" t="s">
        <v>19</v>
      </c>
      <c r="C17" s="227" t="s">
        <v>197</v>
      </c>
      <c r="D17" s="229" t="s">
        <v>208</v>
      </c>
      <c r="E17" s="156" t="s">
        <v>209</v>
      </c>
      <c r="F17" s="63" t="s">
        <v>207</v>
      </c>
      <c r="G17" s="88">
        <v>7</v>
      </c>
      <c r="H17" s="88">
        <v>7</v>
      </c>
      <c r="I17" s="88">
        <v>7</v>
      </c>
      <c r="J17" s="88">
        <v>7</v>
      </c>
      <c r="K17" s="88">
        <v>7</v>
      </c>
    </row>
    <row r="18" spans="1:12" s="62" customFormat="1" ht="24.75" customHeight="1" x14ac:dyDescent="0.25">
      <c r="A18" s="232"/>
      <c r="B18" s="232"/>
      <c r="C18" s="228"/>
      <c r="D18" s="230"/>
      <c r="E18" s="156" t="s">
        <v>201</v>
      </c>
      <c r="F18" s="155" t="s">
        <v>202</v>
      </c>
      <c r="G18" s="88">
        <v>1745</v>
      </c>
      <c r="H18" s="88">
        <v>1245</v>
      </c>
      <c r="I18" s="88">
        <v>1694</v>
      </c>
      <c r="J18" s="88">
        <v>1727</v>
      </c>
      <c r="K18" s="88">
        <v>1727</v>
      </c>
      <c r="L18" s="122"/>
    </row>
    <row r="19" spans="1:12" s="8" customFormat="1" x14ac:dyDescent="0.25">
      <c r="A19" s="7" t="s">
        <v>18</v>
      </c>
      <c r="B19" s="57">
        <v>2</v>
      </c>
      <c r="C19" s="57"/>
      <c r="D19" s="231" t="s">
        <v>32</v>
      </c>
      <c r="E19" s="231"/>
      <c r="F19" s="231"/>
      <c r="G19" s="231"/>
      <c r="H19" s="231"/>
      <c r="I19" s="231"/>
      <c r="J19" s="231"/>
      <c r="K19" s="231"/>
    </row>
    <row r="20" spans="1:12" ht="15" customHeight="1" x14ac:dyDescent="0.25">
      <c r="A20" s="223" t="s">
        <v>18</v>
      </c>
      <c r="B20" s="223" t="s">
        <v>31</v>
      </c>
      <c r="C20" s="223" t="s">
        <v>197</v>
      </c>
      <c r="D20" s="225" t="s">
        <v>210</v>
      </c>
      <c r="E20" s="156" t="s">
        <v>312</v>
      </c>
      <c r="F20" s="155" t="s">
        <v>211</v>
      </c>
      <c r="G20" s="64">
        <v>271</v>
      </c>
      <c r="H20" s="64">
        <v>261</v>
      </c>
      <c r="I20" s="64">
        <v>274</v>
      </c>
      <c r="J20" s="64">
        <v>274</v>
      </c>
      <c r="K20" s="64">
        <v>274</v>
      </c>
    </row>
    <row r="21" spans="1:12" ht="30" customHeight="1" x14ac:dyDescent="0.25">
      <c r="A21" s="224"/>
      <c r="B21" s="224"/>
      <c r="C21" s="224"/>
      <c r="D21" s="226"/>
      <c r="E21" s="156" t="s">
        <v>212</v>
      </c>
      <c r="F21" s="155" t="s">
        <v>202</v>
      </c>
      <c r="G21" s="88">
        <v>11225.7</v>
      </c>
      <c r="H21" s="88">
        <v>7873.8</v>
      </c>
      <c r="I21" s="88">
        <v>10887.1</v>
      </c>
      <c r="J21" s="88">
        <v>11019</v>
      </c>
      <c r="K21" s="88">
        <v>11019</v>
      </c>
      <c r="L21" s="123"/>
    </row>
    <row r="22" spans="1:12" ht="15" customHeight="1" x14ac:dyDescent="0.25">
      <c r="A22" s="223" t="s">
        <v>18</v>
      </c>
      <c r="B22" s="223" t="s">
        <v>31</v>
      </c>
      <c r="C22" s="223" t="s">
        <v>197</v>
      </c>
      <c r="D22" s="225" t="s">
        <v>213</v>
      </c>
      <c r="E22" s="156" t="s">
        <v>214</v>
      </c>
      <c r="F22" s="155" t="s">
        <v>211</v>
      </c>
      <c r="G22" s="89">
        <v>3760</v>
      </c>
      <c r="H22" s="89">
        <v>3088</v>
      </c>
      <c r="I22" s="89">
        <v>3823</v>
      </c>
      <c r="J22" s="89">
        <v>3903</v>
      </c>
      <c r="K22" s="89">
        <v>3903</v>
      </c>
    </row>
    <row r="23" spans="1:12" ht="22.5" x14ac:dyDescent="0.25">
      <c r="A23" s="224"/>
      <c r="B23" s="224"/>
      <c r="C23" s="224"/>
      <c r="D23" s="226"/>
      <c r="E23" s="156" t="s">
        <v>215</v>
      </c>
      <c r="F23" s="155" t="s">
        <v>202</v>
      </c>
      <c r="G23" s="88">
        <v>42900.9</v>
      </c>
      <c r="H23" s="88">
        <v>30641.5</v>
      </c>
      <c r="I23" s="88">
        <v>42273.3</v>
      </c>
      <c r="J23" s="88">
        <v>43326.7</v>
      </c>
      <c r="K23" s="88">
        <v>43326.7</v>
      </c>
    </row>
    <row r="24" spans="1:12" ht="15" customHeight="1" x14ac:dyDescent="0.25">
      <c r="A24" s="223" t="s">
        <v>18</v>
      </c>
      <c r="B24" s="223" t="s">
        <v>31</v>
      </c>
      <c r="C24" s="223" t="s">
        <v>197</v>
      </c>
      <c r="D24" s="225" t="s">
        <v>216</v>
      </c>
      <c r="E24" s="156" t="s">
        <v>217</v>
      </c>
      <c r="F24" s="155" t="s">
        <v>35</v>
      </c>
      <c r="G24" s="89">
        <v>1050</v>
      </c>
      <c r="H24" s="89">
        <v>1050</v>
      </c>
      <c r="I24" s="89">
        <v>1100</v>
      </c>
      <c r="J24" s="89">
        <v>1150</v>
      </c>
      <c r="K24" s="89">
        <v>1150</v>
      </c>
    </row>
    <row r="25" spans="1:12" ht="24" customHeight="1" x14ac:dyDescent="0.25">
      <c r="A25" s="224"/>
      <c r="B25" s="224"/>
      <c r="C25" s="224"/>
      <c r="D25" s="226"/>
      <c r="E25" s="156" t="s">
        <v>215</v>
      </c>
      <c r="F25" s="155" t="s">
        <v>202</v>
      </c>
      <c r="G25" s="88">
        <v>1430</v>
      </c>
      <c r="H25" s="88">
        <v>1009.9</v>
      </c>
      <c r="I25" s="88">
        <v>1363</v>
      </c>
      <c r="J25" s="88">
        <v>1429.8</v>
      </c>
      <c r="K25" s="88">
        <v>1429.8</v>
      </c>
    </row>
    <row r="26" spans="1:12" ht="15" customHeight="1" x14ac:dyDescent="0.25">
      <c r="A26" s="223" t="s">
        <v>18</v>
      </c>
      <c r="B26" s="223" t="s">
        <v>31</v>
      </c>
      <c r="C26" s="223" t="s">
        <v>197</v>
      </c>
      <c r="D26" s="225" t="s">
        <v>272</v>
      </c>
      <c r="E26" s="156" t="s">
        <v>273</v>
      </c>
      <c r="F26" s="155" t="s">
        <v>207</v>
      </c>
      <c r="G26" s="89">
        <v>144</v>
      </c>
      <c r="H26" s="89">
        <v>144</v>
      </c>
      <c r="I26" s="89">
        <v>144</v>
      </c>
      <c r="J26" s="89">
        <v>144</v>
      </c>
      <c r="K26" s="89">
        <v>144</v>
      </c>
    </row>
    <row r="27" spans="1:12" ht="33" customHeight="1" x14ac:dyDescent="0.25">
      <c r="A27" s="224"/>
      <c r="B27" s="224"/>
      <c r="C27" s="224"/>
      <c r="D27" s="226"/>
      <c r="E27" s="156" t="s">
        <v>215</v>
      </c>
      <c r="F27" s="155" t="s">
        <v>202</v>
      </c>
      <c r="G27" s="88">
        <v>3432</v>
      </c>
      <c r="H27" s="88">
        <v>2423.9</v>
      </c>
      <c r="I27" s="88">
        <v>3418.9</v>
      </c>
      <c r="J27" s="88">
        <v>3431.5</v>
      </c>
      <c r="K27" s="88">
        <v>3431.5</v>
      </c>
      <c r="L27" s="123"/>
    </row>
    <row r="28" spans="1:12" x14ac:dyDescent="0.25">
      <c r="A28" s="223" t="s">
        <v>18</v>
      </c>
      <c r="B28" s="223" t="s">
        <v>31</v>
      </c>
      <c r="C28" s="227" t="s">
        <v>197</v>
      </c>
      <c r="D28" s="225" t="s">
        <v>218</v>
      </c>
      <c r="E28" s="156" t="s">
        <v>47</v>
      </c>
      <c r="F28" s="155" t="s">
        <v>35</v>
      </c>
      <c r="G28" s="88">
        <v>14750</v>
      </c>
      <c r="H28" s="88">
        <v>16466</v>
      </c>
      <c r="I28" s="88">
        <v>16566</v>
      </c>
      <c r="J28" s="88">
        <v>16666</v>
      </c>
      <c r="K28" s="88">
        <v>16666</v>
      </c>
    </row>
    <row r="29" spans="1:12" ht="22.5" customHeight="1" x14ac:dyDescent="0.25">
      <c r="A29" s="223"/>
      <c r="B29" s="223"/>
      <c r="C29" s="227"/>
      <c r="D29" s="225"/>
      <c r="E29" s="156" t="s">
        <v>201</v>
      </c>
      <c r="F29" s="155" t="s">
        <v>202</v>
      </c>
      <c r="G29" s="88">
        <v>1166.5999999999999</v>
      </c>
      <c r="H29" s="88">
        <v>1235.7</v>
      </c>
      <c r="I29" s="88">
        <v>1262.5999999999999</v>
      </c>
      <c r="J29" s="88">
        <v>1281.9000000000001</v>
      </c>
      <c r="K29" s="88">
        <v>1281.9000000000001</v>
      </c>
    </row>
    <row r="30" spans="1:12" x14ac:dyDescent="0.25">
      <c r="A30" s="223" t="s">
        <v>18</v>
      </c>
      <c r="B30" s="223" t="s">
        <v>31</v>
      </c>
      <c r="C30" s="227" t="s">
        <v>197</v>
      </c>
      <c r="D30" s="225" t="s">
        <v>219</v>
      </c>
      <c r="E30" s="156" t="s">
        <v>313</v>
      </c>
      <c r="F30" s="155" t="s">
        <v>25</v>
      </c>
      <c r="G30" s="88">
        <v>25</v>
      </c>
      <c r="H30" s="88">
        <v>25</v>
      </c>
      <c r="I30" s="88">
        <v>26</v>
      </c>
      <c r="J30" s="88">
        <v>26</v>
      </c>
      <c r="K30" s="88">
        <v>26</v>
      </c>
    </row>
    <row r="31" spans="1:12" ht="24" customHeight="1" x14ac:dyDescent="0.25">
      <c r="A31" s="224"/>
      <c r="B31" s="224"/>
      <c r="C31" s="240"/>
      <c r="D31" s="225"/>
      <c r="E31" s="156" t="s">
        <v>201</v>
      </c>
      <c r="F31" s="155" t="s">
        <v>220</v>
      </c>
      <c r="G31" s="158">
        <v>761.6</v>
      </c>
      <c r="H31" s="158">
        <v>806.7</v>
      </c>
      <c r="I31" s="158">
        <v>824.3</v>
      </c>
      <c r="J31" s="158">
        <v>836.9</v>
      </c>
      <c r="K31" s="158">
        <v>836.9</v>
      </c>
    </row>
    <row r="32" spans="1:12" ht="25.5" customHeight="1" x14ac:dyDescent="0.25">
      <c r="A32" s="238" t="s">
        <v>18</v>
      </c>
      <c r="B32" s="238" t="s">
        <v>31</v>
      </c>
      <c r="C32" s="238" t="s">
        <v>197</v>
      </c>
      <c r="D32" s="236" t="s">
        <v>315</v>
      </c>
      <c r="E32" s="156" t="s">
        <v>221</v>
      </c>
      <c r="F32" s="155" t="s">
        <v>25</v>
      </c>
      <c r="G32" s="88">
        <v>13958</v>
      </c>
      <c r="H32" s="88">
        <v>14200</v>
      </c>
      <c r="I32" s="88">
        <v>14250</v>
      </c>
      <c r="J32" s="88">
        <v>14300</v>
      </c>
      <c r="K32" s="88">
        <v>14300</v>
      </c>
    </row>
    <row r="33" spans="1:12" ht="30.95" customHeight="1" x14ac:dyDescent="0.25">
      <c r="A33" s="239"/>
      <c r="B33" s="239"/>
      <c r="C33" s="239"/>
      <c r="D33" s="237"/>
      <c r="E33" s="156" t="s">
        <v>201</v>
      </c>
      <c r="F33" s="155" t="s">
        <v>220</v>
      </c>
      <c r="G33" s="158">
        <v>482</v>
      </c>
      <c r="H33" s="158">
        <v>510.6</v>
      </c>
      <c r="I33" s="158">
        <v>521.70000000000005</v>
      </c>
      <c r="J33" s="158">
        <v>529.70000000000005</v>
      </c>
      <c r="K33" s="158">
        <v>529.70000000000005</v>
      </c>
      <c r="L33" s="123"/>
    </row>
    <row r="34" spans="1:12" s="65" customFormat="1" x14ac:dyDescent="0.25">
      <c r="A34" s="7" t="s">
        <v>18</v>
      </c>
      <c r="B34" s="57">
        <v>3</v>
      </c>
      <c r="C34" s="57"/>
      <c r="D34" s="231" t="s">
        <v>45</v>
      </c>
      <c r="E34" s="231"/>
      <c r="F34" s="231"/>
      <c r="G34" s="231"/>
      <c r="H34" s="231"/>
      <c r="I34" s="231"/>
      <c r="J34" s="231"/>
      <c r="K34" s="231"/>
    </row>
    <row r="35" spans="1:12" s="13" customFormat="1" x14ac:dyDescent="0.25">
      <c r="A35" s="223" t="s">
        <v>18</v>
      </c>
      <c r="B35" s="223" t="s">
        <v>44</v>
      </c>
      <c r="C35" s="223" t="s">
        <v>197</v>
      </c>
      <c r="D35" s="229" t="s">
        <v>222</v>
      </c>
      <c r="E35" s="156" t="s">
        <v>223</v>
      </c>
      <c r="F35" s="155" t="s">
        <v>25</v>
      </c>
      <c r="G35" s="89">
        <v>14</v>
      </c>
      <c r="H35" s="89"/>
      <c r="I35" s="89"/>
      <c r="J35" s="89"/>
      <c r="K35" s="89"/>
    </row>
    <row r="36" spans="1:12" s="13" customFormat="1" ht="54" customHeight="1" x14ac:dyDescent="0.25">
      <c r="A36" s="223"/>
      <c r="B36" s="223"/>
      <c r="C36" s="223"/>
      <c r="D36" s="230"/>
      <c r="E36" s="156" t="s">
        <v>201</v>
      </c>
      <c r="F36" s="155" t="s">
        <v>202</v>
      </c>
      <c r="G36" s="91">
        <v>4228.2</v>
      </c>
      <c r="H36" s="91"/>
      <c r="I36" s="91"/>
      <c r="J36" s="91"/>
      <c r="K36" s="91"/>
    </row>
    <row r="37" spans="1:12" s="13" customFormat="1" x14ac:dyDescent="0.25">
      <c r="A37" s="223" t="s">
        <v>18</v>
      </c>
      <c r="B37" s="223" t="s">
        <v>44</v>
      </c>
      <c r="C37" s="223" t="s">
        <v>197</v>
      </c>
      <c r="D37" s="233" t="s">
        <v>314</v>
      </c>
      <c r="E37" s="156" t="s">
        <v>274</v>
      </c>
      <c r="F37" s="155" t="s">
        <v>211</v>
      </c>
      <c r="G37" s="89">
        <v>5</v>
      </c>
      <c r="H37" s="89"/>
      <c r="I37" s="89"/>
      <c r="J37" s="89"/>
      <c r="K37" s="89"/>
    </row>
    <row r="38" spans="1:12" s="13" customFormat="1" ht="45.6" customHeight="1" x14ac:dyDescent="0.25">
      <c r="A38" s="224"/>
      <c r="B38" s="224"/>
      <c r="C38" s="224"/>
      <c r="D38" s="241"/>
      <c r="E38" s="156" t="s">
        <v>201</v>
      </c>
      <c r="F38" s="155" t="s">
        <v>202</v>
      </c>
      <c r="G38" s="88">
        <v>746.2</v>
      </c>
      <c r="H38" s="88"/>
      <c r="I38" s="88"/>
      <c r="J38" s="88"/>
      <c r="K38" s="88"/>
      <c r="L38" s="124"/>
    </row>
    <row r="39" spans="1:12" ht="25.5" customHeight="1" x14ac:dyDescent="0.25">
      <c r="A39" s="7" t="s">
        <v>18</v>
      </c>
      <c r="B39" s="57">
        <v>4</v>
      </c>
      <c r="C39" s="58"/>
      <c r="D39" s="214" t="s">
        <v>50</v>
      </c>
      <c r="E39" s="214"/>
      <c r="F39" s="214"/>
      <c r="G39" s="214"/>
      <c r="H39" s="214"/>
      <c r="I39" s="214"/>
      <c r="J39" s="214"/>
      <c r="K39" s="214"/>
    </row>
    <row r="40" spans="1:12" x14ac:dyDescent="0.25">
      <c r="A40" s="223" t="s">
        <v>18</v>
      </c>
      <c r="B40" s="223" t="s">
        <v>49</v>
      </c>
      <c r="C40" s="227" t="s">
        <v>197</v>
      </c>
      <c r="D40" s="229" t="s">
        <v>225</v>
      </c>
      <c r="E40" s="156" t="s">
        <v>226</v>
      </c>
      <c r="F40" s="155" t="s">
        <v>311</v>
      </c>
      <c r="G40" s="91">
        <v>19.779199999999999</v>
      </c>
      <c r="H40" s="91"/>
      <c r="I40" s="91"/>
      <c r="J40" s="91"/>
      <c r="K40" s="91"/>
    </row>
    <row r="41" spans="1:12" ht="33" customHeight="1" x14ac:dyDescent="0.25">
      <c r="A41" s="223"/>
      <c r="B41" s="223"/>
      <c r="C41" s="227"/>
      <c r="D41" s="230"/>
      <c r="E41" s="156" t="s">
        <v>201</v>
      </c>
      <c r="F41" s="155" t="s">
        <v>202</v>
      </c>
      <c r="G41" s="88">
        <v>22752.5</v>
      </c>
      <c r="H41" s="88"/>
      <c r="I41" s="88"/>
      <c r="J41" s="88"/>
      <c r="K41" s="88"/>
    </row>
    <row r="42" spans="1:12" x14ac:dyDescent="0.25">
      <c r="A42" s="223" t="s">
        <v>18</v>
      </c>
      <c r="B42" s="223" t="s">
        <v>49</v>
      </c>
      <c r="C42" s="227" t="s">
        <v>197</v>
      </c>
      <c r="D42" s="229" t="s">
        <v>271</v>
      </c>
      <c r="E42" s="156" t="s">
        <v>224</v>
      </c>
      <c r="F42" s="155" t="s">
        <v>25</v>
      </c>
      <c r="G42" s="88">
        <v>10152</v>
      </c>
      <c r="H42" s="88"/>
      <c r="I42" s="88"/>
      <c r="J42" s="88"/>
      <c r="K42" s="88"/>
    </row>
    <row r="43" spans="1:12" ht="44.1" customHeight="1" x14ac:dyDescent="0.25">
      <c r="A43" s="223"/>
      <c r="B43" s="223"/>
      <c r="C43" s="227"/>
      <c r="D43" s="230"/>
      <c r="E43" s="156" t="s">
        <v>201</v>
      </c>
      <c r="F43" s="155" t="s">
        <v>202</v>
      </c>
      <c r="G43" s="88">
        <v>5086</v>
      </c>
      <c r="H43" s="88"/>
      <c r="I43" s="88"/>
      <c r="J43" s="88"/>
      <c r="K43" s="88"/>
      <c r="L43" s="123"/>
    </row>
    <row r="44" spans="1:12" x14ac:dyDescent="0.25">
      <c r="E44" s="66"/>
      <c r="F44" s="66"/>
      <c r="I44" s="67"/>
    </row>
  </sheetData>
  <mergeCells count="75">
    <mergeCell ref="B35:B36"/>
    <mergeCell ref="A40:A41"/>
    <mergeCell ref="B40:B41"/>
    <mergeCell ref="C35:C36"/>
    <mergeCell ref="D35:D36"/>
    <mergeCell ref="A35:A36"/>
    <mergeCell ref="C40:C41"/>
    <mergeCell ref="D40:D41"/>
    <mergeCell ref="A37:A38"/>
    <mergeCell ref="B37:B38"/>
    <mergeCell ref="C37:C38"/>
    <mergeCell ref="D37:D38"/>
    <mergeCell ref="D39:K39"/>
    <mergeCell ref="D32:D33"/>
    <mergeCell ref="C32:C33"/>
    <mergeCell ref="B32:B33"/>
    <mergeCell ref="A32:A33"/>
    <mergeCell ref="A26:A27"/>
    <mergeCell ref="B26:B27"/>
    <mergeCell ref="C28:C29"/>
    <mergeCell ref="D28:D29"/>
    <mergeCell ref="A30:A31"/>
    <mergeCell ref="B30:B31"/>
    <mergeCell ref="C30:C31"/>
    <mergeCell ref="D30:D31"/>
    <mergeCell ref="B28:B29"/>
    <mergeCell ref="C26:C27"/>
    <mergeCell ref="D26:D27"/>
    <mergeCell ref="A6:K6"/>
    <mergeCell ref="A8:B8"/>
    <mergeCell ref="C8:C9"/>
    <mergeCell ref="D8:D9"/>
    <mergeCell ref="E8:E9"/>
    <mergeCell ref="F8:F9"/>
    <mergeCell ref="I8:I9"/>
    <mergeCell ref="J8:J9"/>
    <mergeCell ref="K8:K9"/>
    <mergeCell ref="D10:K10"/>
    <mergeCell ref="A13:A14"/>
    <mergeCell ref="B13:B14"/>
    <mergeCell ref="G8:G9"/>
    <mergeCell ref="H8:H9"/>
    <mergeCell ref="A11:A12"/>
    <mergeCell ref="B11:B12"/>
    <mergeCell ref="A42:A43"/>
    <mergeCell ref="B42:B43"/>
    <mergeCell ref="C42:C43"/>
    <mergeCell ref="D42:D43"/>
    <mergeCell ref="C11:C12"/>
    <mergeCell ref="D11:D12"/>
    <mergeCell ref="A15:A16"/>
    <mergeCell ref="B15:B16"/>
    <mergeCell ref="C15:C16"/>
    <mergeCell ref="D15:D16"/>
    <mergeCell ref="A22:A23"/>
    <mergeCell ref="B22:B23"/>
    <mergeCell ref="C22:C23"/>
    <mergeCell ref="D22:D23"/>
    <mergeCell ref="D34:K34"/>
    <mergeCell ref="A28:A29"/>
    <mergeCell ref="A24:A25"/>
    <mergeCell ref="B24:B25"/>
    <mergeCell ref="C24:C25"/>
    <mergeCell ref="D24:D25"/>
    <mergeCell ref="C13:C14"/>
    <mergeCell ref="D13:D14"/>
    <mergeCell ref="D17:D18"/>
    <mergeCell ref="D19:K19"/>
    <mergeCell ref="A20:A21"/>
    <mergeCell ref="B20:B21"/>
    <mergeCell ref="C20:C21"/>
    <mergeCell ref="D20:D21"/>
    <mergeCell ref="A17:A18"/>
    <mergeCell ref="B17:B18"/>
    <mergeCell ref="C17:C18"/>
  </mergeCells>
  <pageMargins left="0.39370078740157483" right="0.19685039370078741" top="0.78740157480314965" bottom="0.78740157480314965" header="0.31496062992125984" footer="0.31496062992125984"/>
  <pageSetup paperSize="9" scale="83" fitToHeight="0" orientation="landscape" horizontalDpi="180" verticalDpi="18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8"/>
  <sheetViews>
    <sheetView zoomScaleNormal="10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E13" sqref="E13:E14"/>
    </sheetView>
  </sheetViews>
  <sheetFormatPr defaultColWidth="9.140625" defaultRowHeight="15" x14ac:dyDescent="0.25"/>
  <cols>
    <col min="1" max="4" width="3.42578125" style="129" customWidth="1"/>
    <col min="5" max="5" width="32" style="129" customWidth="1"/>
    <col min="6" max="6" width="30.5703125" style="129" customWidth="1"/>
    <col min="7" max="7" width="5.140625" style="129" customWidth="1"/>
    <col min="8" max="9" width="4" style="129" customWidth="1"/>
    <col min="10" max="10" width="9.5703125" style="129" customWidth="1"/>
    <col min="11" max="11" width="8.42578125" style="129" customWidth="1"/>
    <col min="12" max="12" width="9.7109375" style="129" customWidth="1"/>
    <col min="13" max="13" width="8.42578125" style="180" customWidth="1"/>
    <col min="14" max="15" width="8.5703125" style="129" customWidth="1"/>
    <col min="16" max="16" width="8.42578125" style="129" customWidth="1"/>
    <col min="17" max="16384" width="9.140625" style="129"/>
  </cols>
  <sheetData>
    <row r="1" spans="1:16" ht="14.1" customHeight="1" x14ac:dyDescent="0.25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84"/>
      <c r="N1" s="137" t="s">
        <v>227</v>
      </c>
      <c r="P1" s="136"/>
    </row>
    <row r="2" spans="1:16" ht="14.1" customHeigh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84"/>
      <c r="N2" s="137" t="s">
        <v>1</v>
      </c>
      <c r="P2" s="136"/>
    </row>
    <row r="3" spans="1:16" ht="14.1" customHeight="1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84"/>
      <c r="N3" s="137" t="s">
        <v>58</v>
      </c>
      <c r="P3" s="136"/>
    </row>
    <row r="4" spans="1:16" ht="14.1" customHeight="1" x14ac:dyDescent="0.25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84"/>
      <c r="N4" s="138" t="s">
        <v>278</v>
      </c>
      <c r="P4" s="136"/>
    </row>
    <row r="5" spans="1:16" ht="3.75" customHeight="1" x14ac:dyDescent="0.25">
      <c r="A5" s="136"/>
      <c r="B5" s="136"/>
      <c r="C5" s="136"/>
      <c r="D5" s="139"/>
      <c r="E5" s="139"/>
      <c r="F5" s="139"/>
      <c r="G5" s="139"/>
      <c r="H5" s="139"/>
      <c r="I5" s="139"/>
      <c r="J5" s="139"/>
      <c r="K5" s="139"/>
      <c r="L5" s="140"/>
      <c r="M5" s="185"/>
      <c r="N5" s="139"/>
      <c r="O5" s="139"/>
      <c r="P5" s="140"/>
    </row>
    <row r="6" spans="1:16" ht="14.1" customHeight="1" x14ac:dyDescent="0.25">
      <c r="A6" s="250" t="s">
        <v>375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</row>
    <row r="7" spans="1:16" ht="7.5" customHeight="1" x14ac:dyDescent="0.25">
      <c r="A7" s="136"/>
      <c r="B7" s="136"/>
      <c r="C7" s="136"/>
      <c r="D7" s="139"/>
      <c r="E7" s="139"/>
      <c r="F7" s="139"/>
      <c r="G7" s="139"/>
      <c r="H7" s="139"/>
      <c r="I7" s="139"/>
      <c r="J7" s="139"/>
      <c r="K7" s="139"/>
      <c r="L7" s="139"/>
      <c r="M7" s="186"/>
      <c r="N7" s="139"/>
      <c r="O7" s="139"/>
      <c r="P7" s="139"/>
    </row>
    <row r="8" spans="1:16" ht="46.5" customHeight="1" x14ac:dyDescent="0.25">
      <c r="A8" s="252" t="s">
        <v>3</v>
      </c>
      <c r="B8" s="252"/>
      <c r="C8" s="252"/>
      <c r="D8" s="252"/>
      <c r="E8" s="252" t="s">
        <v>228</v>
      </c>
      <c r="F8" s="252" t="s">
        <v>229</v>
      </c>
      <c r="G8" s="252" t="s">
        <v>230</v>
      </c>
      <c r="H8" s="252"/>
      <c r="I8" s="252"/>
      <c r="J8" s="252"/>
      <c r="K8" s="252"/>
      <c r="L8" s="252" t="s">
        <v>231</v>
      </c>
      <c r="M8" s="252"/>
      <c r="N8" s="252"/>
      <c r="O8" s="252"/>
      <c r="P8" s="252"/>
    </row>
    <row r="9" spans="1:16" ht="22.5" customHeight="1" x14ac:dyDescent="0.25">
      <c r="A9" s="141" t="s">
        <v>13</v>
      </c>
      <c r="B9" s="141" t="s">
        <v>14</v>
      </c>
      <c r="C9" s="141" t="s">
        <v>65</v>
      </c>
      <c r="D9" s="141" t="s">
        <v>66</v>
      </c>
      <c r="E9" s="253" t="s">
        <v>186</v>
      </c>
      <c r="F9" s="252"/>
      <c r="G9" s="141" t="s">
        <v>192</v>
      </c>
      <c r="H9" s="141" t="s">
        <v>232</v>
      </c>
      <c r="I9" s="141" t="s">
        <v>233</v>
      </c>
      <c r="J9" s="141" t="s">
        <v>234</v>
      </c>
      <c r="K9" s="141" t="s">
        <v>235</v>
      </c>
      <c r="L9" s="141" t="s">
        <v>196</v>
      </c>
      <c r="M9" s="187" t="s">
        <v>268</v>
      </c>
      <c r="N9" s="141" t="s">
        <v>275</v>
      </c>
      <c r="O9" s="141" t="s">
        <v>276</v>
      </c>
      <c r="P9" s="141" t="s">
        <v>277</v>
      </c>
    </row>
    <row r="10" spans="1:16" ht="12.95" customHeight="1" x14ac:dyDescent="0.25">
      <c r="A10" s="248" t="s">
        <v>18</v>
      </c>
      <c r="B10" s="248" t="s">
        <v>236</v>
      </c>
      <c r="C10" s="248"/>
      <c r="D10" s="248"/>
      <c r="E10" s="257" t="s">
        <v>322</v>
      </c>
      <c r="F10" s="149" t="s">
        <v>237</v>
      </c>
      <c r="G10" s="142"/>
      <c r="H10" s="142"/>
      <c r="I10" s="142"/>
      <c r="J10" s="142"/>
      <c r="K10" s="142"/>
      <c r="L10" s="143">
        <f t="shared" ref="L10:P10" si="0">SUM(L12:L12)</f>
        <v>122420.42000000001</v>
      </c>
      <c r="M10" s="179">
        <f>SUM(M11:M12)</f>
        <v>105793.8</v>
      </c>
      <c r="N10" s="143">
        <f t="shared" si="0"/>
        <v>88210.8</v>
      </c>
      <c r="O10" s="143">
        <f t="shared" si="0"/>
        <v>91641.5</v>
      </c>
      <c r="P10" s="143">
        <f t="shared" si="0"/>
        <v>90005.799999999988</v>
      </c>
    </row>
    <row r="11" spans="1:16" ht="46.5" customHeight="1" x14ac:dyDescent="0.25">
      <c r="A11" s="248"/>
      <c r="B11" s="248"/>
      <c r="C11" s="248"/>
      <c r="D11" s="248"/>
      <c r="E11" s="257"/>
      <c r="F11" s="150" t="s">
        <v>371</v>
      </c>
      <c r="G11" s="151" t="s">
        <v>333</v>
      </c>
      <c r="H11" s="142"/>
      <c r="I11" s="142"/>
      <c r="J11" s="142"/>
      <c r="K11" s="142"/>
      <c r="L11" s="143">
        <f>L34+L35</f>
        <v>0</v>
      </c>
      <c r="M11" s="179">
        <f t="shared" ref="M11:P11" si="1">M34+M35</f>
        <v>37653.800000000003</v>
      </c>
      <c r="N11" s="143">
        <f t="shared" si="1"/>
        <v>0</v>
      </c>
      <c r="O11" s="143">
        <f t="shared" si="1"/>
        <v>0</v>
      </c>
      <c r="P11" s="143">
        <f t="shared" si="1"/>
        <v>0</v>
      </c>
    </row>
    <row r="12" spans="1:16" ht="63" x14ac:dyDescent="0.25">
      <c r="A12" s="248"/>
      <c r="B12" s="248"/>
      <c r="C12" s="248"/>
      <c r="D12" s="248"/>
      <c r="E12" s="257"/>
      <c r="F12" s="150" t="s">
        <v>373</v>
      </c>
      <c r="G12" s="151" t="s">
        <v>197</v>
      </c>
      <c r="H12" s="142"/>
      <c r="I12" s="142"/>
      <c r="J12" s="142"/>
      <c r="K12" s="142"/>
      <c r="L12" s="143">
        <f>L13+L20+L40+L36</f>
        <v>122420.42000000001</v>
      </c>
      <c r="M12" s="179">
        <f>M13+M22+M40+M36</f>
        <v>68140</v>
      </c>
      <c r="N12" s="143">
        <f>N13+N20+N40+N36</f>
        <v>88210.8</v>
      </c>
      <c r="O12" s="143">
        <f>O13+O20+O40+O36</f>
        <v>91641.5</v>
      </c>
      <c r="P12" s="143">
        <f>P13+P20+P40+P36</f>
        <v>90005.799999999988</v>
      </c>
    </row>
    <row r="13" spans="1:16" s="180" customFormat="1" ht="12.95" customHeight="1" x14ac:dyDescent="0.25">
      <c r="A13" s="249" t="s">
        <v>18</v>
      </c>
      <c r="B13" s="249" t="s">
        <v>19</v>
      </c>
      <c r="C13" s="249"/>
      <c r="D13" s="249"/>
      <c r="E13" s="255" t="s">
        <v>20</v>
      </c>
      <c r="F13" s="177" t="s">
        <v>237</v>
      </c>
      <c r="G13" s="178"/>
      <c r="H13" s="178"/>
      <c r="I13" s="178"/>
      <c r="J13" s="178"/>
      <c r="K13" s="178"/>
      <c r="L13" s="179">
        <f>L14</f>
        <v>21478.719999999998</v>
      </c>
      <c r="M13" s="179">
        <f t="shared" ref="M13:P13" si="2">M14</f>
        <v>15814.2</v>
      </c>
      <c r="N13" s="179">
        <f t="shared" si="2"/>
        <v>21514.7</v>
      </c>
      <c r="O13" s="179">
        <f t="shared" si="2"/>
        <v>21933.9</v>
      </c>
      <c r="P13" s="179">
        <f t="shared" si="2"/>
        <v>21933.9</v>
      </c>
    </row>
    <row r="14" spans="1:16" s="180" customFormat="1" ht="67.5" x14ac:dyDescent="0.25">
      <c r="A14" s="249"/>
      <c r="B14" s="249"/>
      <c r="C14" s="249"/>
      <c r="D14" s="249"/>
      <c r="E14" s="255"/>
      <c r="F14" s="181" t="s">
        <v>373</v>
      </c>
      <c r="G14" s="167" t="s">
        <v>197</v>
      </c>
      <c r="H14" s="182"/>
      <c r="I14" s="182"/>
      <c r="J14" s="182"/>
      <c r="K14" s="182"/>
      <c r="L14" s="183">
        <f>SUM(L15:L18)</f>
        <v>21478.719999999998</v>
      </c>
      <c r="M14" s="183">
        <f>M15+M16+M19</f>
        <v>15814.2</v>
      </c>
      <c r="N14" s="183">
        <f t="shared" ref="N14:P14" si="3">SUM(N15:N18)</f>
        <v>21514.7</v>
      </c>
      <c r="O14" s="183">
        <f t="shared" si="3"/>
        <v>21933.9</v>
      </c>
      <c r="P14" s="183">
        <f t="shared" si="3"/>
        <v>21933.9</v>
      </c>
    </row>
    <row r="15" spans="1:16" ht="57" customHeight="1" x14ac:dyDescent="0.25">
      <c r="A15" s="244" t="s">
        <v>18</v>
      </c>
      <c r="B15" s="244" t="s">
        <v>19</v>
      </c>
      <c r="C15" s="244" t="s">
        <v>67</v>
      </c>
      <c r="D15" s="244"/>
      <c r="E15" s="132" t="s">
        <v>68</v>
      </c>
      <c r="F15" s="246" t="s">
        <v>373</v>
      </c>
      <c r="G15" s="157" t="s">
        <v>197</v>
      </c>
      <c r="H15" s="157" t="s">
        <v>105</v>
      </c>
      <c r="I15" s="157" t="s">
        <v>67</v>
      </c>
      <c r="J15" s="157" t="s">
        <v>240</v>
      </c>
      <c r="K15" s="128" t="s">
        <v>238</v>
      </c>
      <c r="L15" s="162">
        <v>21395.8</v>
      </c>
      <c r="M15" s="188">
        <v>15811.2</v>
      </c>
      <c r="N15" s="162">
        <v>21514.7</v>
      </c>
      <c r="O15" s="162">
        <v>21933.9</v>
      </c>
      <c r="P15" s="162">
        <v>21933.9</v>
      </c>
    </row>
    <row r="16" spans="1:16" ht="57" customHeight="1" x14ac:dyDescent="0.25">
      <c r="A16" s="245"/>
      <c r="B16" s="245"/>
      <c r="C16" s="245"/>
      <c r="D16" s="245"/>
      <c r="E16" s="132" t="s">
        <v>337</v>
      </c>
      <c r="F16" s="256"/>
      <c r="G16" s="157" t="s">
        <v>197</v>
      </c>
      <c r="H16" s="157" t="s">
        <v>105</v>
      </c>
      <c r="I16" s="157" t="s">
        <v>67</v>
      </c>
      <c r="J16" s="157" t="s">
        <v>340</v>
      </c>
      <c r="K16" s="128" t="s">
        <v>239</v>
      </c>
      <c r="L16" s="130">
        <v>0</v>
      </c>
      <c r="M16" s="183">
        <v>1.6</v>
      </c>
      <c r="N16" s="130">
        <v>0</v>
      </c>
      <c r="O16" s="130">
        <v>0</v>
      </c>
      <c r="P16" s="130">
        <v>0</v>
      </c>
    </row>
    <row r="17" spans="1:17" x14ac:dyDescent="0.25">
      <c r="A17" s="244" t="s">
        <v>18</v>
      </c>
      <c r="B17" s="244" t="s">
        <v>19</v>
      </c>
      <c r="C17" s="244" t="s">
        <v>67</v>
      </c>
      <c r="D17" s="244" t="s">
        <v>67</v>
      </c>
      <c r="E17" s="246" t="s">
        <v>337</v>
      </c>
      <c r="F17" s="256" t="s">
        <v>373</v>
      </c>
      <c r="G17" s="121" t="s">
        <v>197</v>
      </c>
      <c r="H17" s="121" t="s">
        <v>105</v>
      </c>
      <c r="I17" s="121" t="s">
        <v>67</v>
      </c>
      <c r="J17" s="121" t="s">
        <v>340</v>
      </c>
      <c r="K17" s="128" t="s">
        <v>239</v>
      </c>
      <c r="L17" s="130">
        <v>0</v>
      </c>
      <c r="M17" s="183">
        <v>1.6</v>
      </c>
      <c r="N17" s="130">
        <v>0</v>
      </c>
      <c r="O17" s="130">
        <v>0</v>
      </c>
      <c r="P17" s="130">
        <v>0</v>
      </c>
    </row>
    <row r="18" spans="1:17" ht="59.1" customHeight="1" x14ac:dyDescent="0.25">
      <c r="A18" s="245"/>
      <c r="B18" s="245"/>
      <c r="C18" s="245"/>
      <c r="D18" s="245"/>
      <c r="E18" s="247"/>
      <c r="F18" s="247"/>
      <c r="G18" s="121" t="s">
        <v>197</v>
      </c>
      <c r="H18" s="121" t="s">
        <v>105</v>
      </c>
      <c r="I18" s="121" t="s">
        <v>67</v>
      </c>
      <c r="J18" s="121" t="s">
        <v>325</v>
      </c>
      <c r="K18" s="128" t="s">
        <v>239</v>
      </c>
      <c r="L18" s="130">
        <v>82.92</v>
      </c>
      <c r="M18" s="183">
        <v>0</v>
      </c>
      <c r="N18" s="130">
        <v>0</v>
      </c>
      <c r="O18" s="130">
        <v>0</v>
      </c>
      <c r="P18" s="130">
        <v>0</v>
      </c>
    </row>
    <row r="19" spans="1:17" ht="46.5" customHeight="1" x14ac:dyDescent="0.25">
      <c r="A19" s="170" t="s">
        <v>18</v>
      </c>
      <c r="B19" s="170" t="s">
        <v>19</v>
      </c>
      <c r="C19" s="170" t="s">
        <v>111</v>
      </c>
      <c r="D19" s="170"/>
      <c r="E19" s="171" t="s">
        <v>338</v>
      </c>
      <c r="F19" s="171" t="s">
        <v>373</v>
      </c>
      <c r="G19" s="172" t="s">
        <v>197</v>
      </c>
      <c r="H19" s="172" t="s">
        <v>105</v>
      </c>
      <c r="I19" s="172" t="s">
        <v>67</v>
      </c>
      <c r="J19" s="172" t="s">
        <v>369</v>
      </c>
      <c r="K19" s="128" t="s">
        <v>239</v>
      </c>
      <c r="L19" s="130">
        <v>0</v>
      </c>
      <c r="M19" s="183">
        <v>1.4</v>
      </c>
      <c r="N19" s="130">
        <v>0</v>
      </c>
      <c r="O19" s="130">
        <v>0</v>
      </c>
      <c r="P19" s="130">
        <v>0</v>
      </c>
    </row>
    <row r="20" spans="1:17" s="180" customFormat="1" ht="15.75" customHeight="1" x14ac:dyDescent="0.25">
      <c r="A20" s="249" t="s">
        <v>18</v>
      </c>
      <c r="B20" s="249" t="s">
        <v>31</v>
      </c>
      <c r="C20" s="254"/>
      <c r="D20" s="254"/>
      <c r="E20" s="255" t="s">
        <v>32</v>
      </c>
      <c r="F20" s="177" t="s">
        <v>237</v>
      </c>
      <c r="G20" s="167"/>
      <c r="H20" s="167"/>
      <c r="I20" s="167"/>
      <c r="J20" s="182"/>
      <c r="K20" s="182"/>
      <c r="L20" s="179">
        <f t="shared" ref="L20:N20" si="4">L22</f>
        <v>62233.2</v>
      </c>
      <c r="M20" s="179">
        <f>M22+M21</f>
        <v>84271.1</v>
      </c>
      <c r="N20" s="179">
        <f t="shared" si="4"/>
        <v>60560.9</v>
      </c>
      <c r="O20" s="179">
        <f>O22+O21</f>
        <v>63501.2</v>
      </c>
      <c r="P20" s="179">
        <f>P22+P21</f>
        <v>61865.5</v>
      </c>
    </row>
    <row r="21" spans="1:17" s="180" customFormat="1" ht="24.75" customHeight="1" x14ac:dyDescent="0.25">
      <c r="A21" s="249"/>
      <c r="B21" s="249"/>
      <c r="C21" s="254"/>
      <c r="D21" s="254"/>
      <c r="E21" s="255"/>
      <c r="F21" s="181" t="s">
        <v>371</v>
      </c>
      <c r="G21" s="167" t="s">
        <v>333</v>
      </c>
      <c r="H21" s="167"/>
      <c r="I21" s="167"/>
      <c r="J21" s="182"/>
      <c r="K21" s="182"/>
      <c r="L21" s="183">
        <f>L34+L35</f>
        <v>0</v>
      </c>
      <c r="M21" s="183">
        <f t="shared" ref="M21:N21" si="5">M34+M35</f>
        <v>37653.800000000003</v>
      </c>
      <c r="N21" s="183">
        <f t="shared" si="5"/>
        <v>0</v>
      </c>
      <c r="O21" s="183">
        <f>O34+O35+O24</f>
        <v>1635.7</v>
      </c>
      <c r="P21" s="183">
        <f>P34+P35+P24</f>
        <v>0</v>
      </c>
    </row>
    <row r="22" spans="1:17" s="180" customFormat="1" ht="36" customHeight="1" x14ac:dyDescent="0.25">
      <c r="A22" s="249"/>
      <c r="B22" s="249"/>
      <c r="C22" s="254"/>
      <c r="D22" s="254"/>
      <c r="E22" s="255"/>
      <c r="F22" s="181" t="s">
        <v>373</v>
      </c>
      <c r="G22" s="167" t="s">
        <v>197</v>
      </c>
      <c r="H22" s="167"/>
      <c r="I22" s="167"/>
      <c r="J22" s="182"/>
      <c r="K22" s="182"/>
      <c r="L22" s="183">
        <f>SUM(L25:L33)</f>
        <v>62233.2</v>
      </c>
      <c r="M22" s="183">
        <f>SUM(M23:M35)-M21</f>
        <v>46617.3</v>
      </c>
      <c r="N22" s="183">
        <f t="shared" ref="N22:P22" si="6">SUM(N25:N33)</f>
        <v>60560.9</v>
      </c>
      <c r="O22" s="183">
        <f t="shared" si="6"/>
        <v>61865.5</v>
      </c>
      <c r="P22" s="183">
        <f t="shared" si="6"/>
        <v>61865.5</v>
      </c>
    </row>
    <row r="23" spans="1:17" ht="18" customHeight="1" x14ac:dyDescent="0.25">
      <c r="A23" s="242" t="s">
        <v>18</v>
      </c>
      <c r="B23" s="242" t="s">
        <v>31</v>
      </c>
      <c r="C23" s="244" t="s">
        <v>111</v>
      </c>
      <c r="D23" s="244"/>
      <c r="E23" s="246" t="s">
        <v>338</v>
      </c>
      <c r="F23" s="246" t="s">
        <v>374</v>
      </c>
      <c r="G23" s="121" t="s">
        <v>197</v>
      </c>
      <c r="H23" s="121" t="s">
        <v>105</v>
      </c>
      <c r="I23" s="121" t="s">
        <v>67</v>
      </c>
      <c r="J23" s="121" t="s">
        <v>332</v>
      </c>
      <c r="K23" s="128" t="s">
        <v>239</v>
      </c>
      <c r="L23" s="130">
        <v>0</v>
      </c>
      <c r="M23" s="183">
        <v>1.4</v>
      </c>
      <c r="N23" s="130">
        <v>0</v>
      </c>
      <c r="O23" s="130">
        <v>0</v>
      </c>
      <c r="P23" s="130">
        <v>0</v>
      </c>
      <c r="Q23" s="129">
        <v>0</v>
      </c>
    </row>
    <row r="24" spans="1:17" ht="85.5" customHeight="1" x14ac:dyDescent="0.25">
      <c r="A24" s="243"/>
      <c r="B24" s="243"/>
      <c r="C24" s="245"/>
      <c r="D24" s="245"/>
      <c r="E24" s="247"/>
      <c r="F24" s="247"/>
      <c r="G24" s="172" t="s">
        <v>333</v>
      </c>
      <c r="H24" s="172" t="s">
        <v>105</v>
      </c>
      <c r="I24" s="172" t="s">
        <v>67</v>
      </c>
      <c r="J24" s="172" t="s">
        <v>370</v>
      </c>
      <c r="K24" s="128" t="s">
        <v>335</v>
      </c>
      <c r="L24" s="130"/>
      <c r="M24" s="183"/>
      <c r="N24" s="130"/>
      <c r="O24" s="130">
        <v>1635.7</v>
      </c>
      <c r="P24" s="130">
        <v>0</v>
      </c>
    </row>
    <row r="25" spans="1:17" ht="23.25" customHeight="1" x14ac:dyDescent="0.25">
      <c r="A25" s="263" t="s">
        <v>18</v>
      </c>
      <c r="B25" s="263" t="s">
        <v>31</v>
      </c>
      <c r="C25" s="263" t="s">
        <v>72</v>
      </c>
      <c r="D25" s="263"/>
      <c r="E25" s="246" t="s">
        <v>117</v>
      </c>
      <c r="F25" s="262" t="s">
        <v>373</v>
      </c>
      <c r="G25" s="121" t="s">
        <v>197</v>
      </c>
      <c r="H25" s="121" t="s">
        <v>105</v>
      </c>
      <c r="I25" s="121" t="s">
        <v>67</v>
      </c>
      <c r="J25" s="121" t="s">
        <v>241</v>
      </c>
      <c r="K25" s="128" t="s">
        <v>238</v>
      </c>
      <c r="L25" s="130">
        <v>57044.4</v>
      </c>
      <c r="M25" s="183">
        <v>42258</v>
      </c>
      <c r="N25" s="130">
        <v>57942.3</v>
      </c>
      <c r="O25" s="130">
        <v>59207</v>
      </c>
      <c r="P25" s="130">
        <v>59207</v>
      </c>
    </row>
    <row r="26" spans="1:17" ht="23.25" customHeight="1" x14ac:dyDescent="0.25">
      <c r="A26" s="263"/>
      <c r="B26" s="263"/>
      <c r="C26" s="263"/>
      <c r="D26" s="263"/>
      <c r="E26" s="247"/>
      <c r="F26" s="262"/>
      <c r="G26" s="121" t="s">
        <v>197</v>
      </c>
      <c r="H26" s="121" t="s">
        <v>105</v>
      </c>
      <c r="I26" s="121" t="s">
        <v>67</v>
      </c>
      <c r="J26" s="121" t="s">
        <v>326</v>
      </c>
      <c r="K26" s="128" t="s">
        <v>239</v>
      </c>
      <c r="L26" s="145">
        <v>600</v>
      </c>
      <c r="M26" s="189"/>
      <c r="N26" s="145"/>
      <c r="O26" s="145"/>
      <c r="P26" s="145"/>
    </row>
    <row r="27" spans="1:17" ht="48" customHeight="1" x14ac:dyDescent="0.25">
      <c r="A27" s="152" t="s">
        <v>18</v>
      </c>
      <c r="B27" s="152" t="s">
        <v>31</v>
      </c>
      <c r="C27" s="152" t="s">
        <v>81</v>
      </c>
      <c r="D27" s="152"/>
      <c r="E27" s="134" t="s">
        <v>120</v>
      </c>
      <c r="F27" s="120" t="s">
        <v>373</v>
      </c>
      <c r="G27" s="133" t="s">
        <v>197</v>
      </c>
      <c r="H27" s="133" t="s">
        <v>105</v>
      </c>
      <c r="I27" s="133" t="s">
        <v>67</v>
      </c>
      <c r="J27" s="133" t="s">
        <v>242</v>
      </c>
      <c r="K27" s="146" t="s">
        <v>238</v>
      </c>
      <c r="L27" s="145">
        <v>2308.1</v>
      </c>
      <c r="M27" s="189">
        <v>2553</v>
      </c>
      <c r="N27" s="145">
        <v>2608.6</v>
      </c>
      <c r="O27" s="145">
        <v>2648.5</v>
      </c>
      <c r="P27" s="145">
        <v>2648.5</v>
      </c>
    </row>
    <row r="28" spans="1:17" ht="28.5" customHeight="1" x14ac:dyDescent="0.25">
      <c r="A28" s="263" t="s">
        <v>18</v>
      </c>
      <c r="B28" s="263" t="s">
        <v>31</v>
      </c>
      <c r="C28" s="263" t="s">
        <v>92</v>
      </c>
      <c r="D28" s="263"/>
      <c r="E28" s="246" t="s">
        <v>128</v>
      </c>
      <c r="F28" s="246" t="s">
        <v>373</v>
      </c>
      <c r="G28" s="173" t="s">
        <v>197</v>
      </c>
      <c r="H28" s="173" t="s">
        <v>105</v>
      </c>
      <c r="I28" s="173" t="s">
        <v>67</v>
      </c>
      <c r="J28" s="173" t="s">
        <v>310</v>
      </c>
      <c r="K28" s="146" t="s">
        <v>239</v>
      </c>
      <c r="L28" s="145"/>
      <c r="M28" s="189">
        <v>1414.1</v>
      </c>
      <c r="N28" s="145"/>
      <c r="O28" s="145"/>
      <c r="P28" s="145"/>
    </row>
    <row r="29" spans="1:17" ht="44.45" customHeight="1" x14ac:dyDescent="0.25">
      <c r="A29" s="263"/>
      <c r="B29" s="263"/>
      <c r="C29" s="263"/>
      <c r="D29" s="263"/>
      <c r="E29" s="247"/>
      <c r="F29" s="247"/>
      <c r="G29" s="133" t="s">
        <v>197</v>
      </c>
      <c r="H29" s="133" t="s">
        <v>105</v>
      </c>
      <c r="I29" s="133" t="s">
        <v>81</v>
      </c>
      <c r="J29" s="133" t="s">
        <v>310</v>
      </c>
      <c r="K29" s="163" t="s">
        <v>239</v>
      </c>
      <c r="L29" s="164">
        <v>1212.0999999999999</v>
      </c>
      <c r="M29" s="189"/>
      <c r="N29" s="164">
        <v>10</v>
      </c>
      <c r="O29" s="164">
        <v>10</v>
      </c>
      <c r="P29" s="164">
        <v>10</v>
      </c>
    </row>
    <row r="30" spans="1:17" ht="15" customHeight="1" x14ac:dyDescent="0.25">
      <c r="A30" s="244" t="s">
        <v>18</v>
      </c>
      <c r="B30" s="244" t="s">
        <v>31</v>
      </c>
      <c r="C30" s="244" t="s">
        <v>105</v>
      </c>
      <c r="D30" s="244"/>
      <c r="E30" s="246" t="s">
        <v>110</v>
      </c>
      <c r="F30" s="246" t="s">
        <v>373</v>
      </c>
      <c r="G30" s="133" t="s">
        <v>197</v>
      </c>
      <c r="H30" s="133" t="s">
        <v>105</v>
      </c>
      <c r="I30" s="133" t="s">
        <v>67</v>
      </c>
      <c r="J30" s="133" t="s">
        <v>327</v>
      </c>
      <c r="K30" s="146" t="s">
        <v>239</v>
      </c>
      <c r="L30" s="145">
        <v>1000</v>
      </c>
      <c r="M30" s="189">
        <v>0</v>
      </c>
      <c r="N30" s="145">
        <v>0</v>
      </c>
      <c r="O30" s="145">
        <v>0</v>
      </c>
      <c r="P30" s="145">
        <v>0</v>
      </c>
    </row>
    <row r="31" spans="1:17" ht="16.5" customHeight="1" x14ac:dyDescent="0.25">
      <c r="A31" s="258"/>
      <c r="B31" s="258"/>
      <c r="C31" s="258"/>
      <c r="D31" s="258"/>
      <c r="E31" s="256"/>
      <c r="F31" s="256"/>
      <c r="G31" s="133" t="s">
        <v>197</v>
      </c>
      <c r="H31" s="133" t="s">
        <v>105</v>
      </c>
      <c r="I31" s="133" t="s">
        <v>67</v>
      </c>
      <c r="J31" s="133" t="s">
        <v>329</v>
      </c>
      <c r="K31" s="146" t="s">
        <v>239</v>
      </c>
      <c r="L31" s="145">
        <v>0.1</v>
      </c>
      <c r="M31" s="189">
        <v>0</v>
      </c>
      <c r="N31" s="145">
        <v>0</v>
      </c>
      <c r="O31" s="145">
        <v>0</v>
      </c>
      <c r="P31" s="145">
        <v>0</v>
      </c>
    </row>
    <row r="32" spans="1:17" ht="13.5" customHeight="1" x14ac:dyDescent="0.25">
      <c r="A32" s="258"/>
      <c r="B32" s="258"/>
      <c r="C32" s="258"/>
      <c r="D32" s="258"/>
      <c r="E32" s="256"/>
      <c r="F32" s="256"/>
      <c r="G32" s="133" t="s">
        <v>197</v>
      </c>
      <c r="H32" s="133" t="s">
        <v>105</v>
      </c>
      <c r="I32" s="133" t="s">
        <v>67</v>
      </c>
      <c r="J32" s="133" t="s">
        <v>328</v>
      </c>
      <c r="K32" s="146" t="s">
        <v>239</v>
      </c>
      <c r="L32" s="145">
        <v>68.5</v>
      </c>
      <c r="M32" s="189">
        <v>0</v>
      </c>
      <c r="N32" s="145">
        <v>0</v>
      </c>
      <c r="O32" s="145">
        <v>0</v>
      </c>
      <c r="P32" s="145">
        <v>0</v>
      </c>
    </row>
    <row r="33" spans="1:20" ht="24.75" customHeight="1" x14ac:dyDescent="0.25">
      <c r="A33" s="245"/>
      <c r="B33" s="245"/>
      <c r="C33" s="245"/>
      <c r="D33" s="245"/>
      <c r="E33" s="247"/>
      <c r="F33" s="247"/>
      <c r="G33" s="133" t="s">
        <v>197</v>
      </c>
      <c r="H33" s="133" t="s">
        <v>105</v>
      </c>
      <c r="I33" s="133" t="s">
        <v>67</v>
      </c>
      <c r="J33" s="133" t="s">
        <v>341</v>
      </c>
      <c r="K33" s="146" t="s">
        <v>239</v>
      </c>
      <c r="L33" s="145">
        <v>0</v>
      </c>
      <c r="M33" s="189">
        <v>390.8</v>
      </c>
      <c r="N33" s="145">
        <v>0</v>
      </c>
      <c r="O33" s="145">
        <v>0</v>
      </c>
      <c r="P33" s="145">
        <v>0</v>
      </c>
    </row>
    <row r="34" spans="1:20" ht="18.75" customHeight="1" x14ac:dyDescent="0.25">
      <c r="A34" s="244" t="s">
        <v>18</v>
      </c>
      <c r="B34" s="244" t="s">
        <v>31</v>
      </c>
      <c r="C34" s="244" t="s">
        <v>109</v>
      </c>
      <c r="D34" s="244"/>
      <c r="E34" s="246" t="s">
        <v>319</v>
      </c>
      <c r="F34" s="246" t="s">
        <v>372</v>
      </c>
      <c r="G34" s="133" t="s">
        <v>333</v>
      </c>
      <c r="H34" s="133" t="s">
        <v>105</v>
      </c>
      <c r="I34" s="133" t="s">
        <v>67</v>
      </c>
      <c r="J34" s="133" t="s">
        <v>334</v>
      </c>
      <c r="K34" s="146" t="s">
        <v>335</v>
      </c>
      <c r="L34" s="145"/>
      <c r="M34" s="189">
        <v>37650</v>
      </c>
      <c r="N34" s="145"/>
      <c r="O34" s="145"/>
      <c r="P34" s="145"/>
    </row>
    <row r="35" spans="1:20" ht="29.25" customHeight="1" x14ac:dyDescent="0.25">
      <c r="A35" s="245"/>
      <c r="B35" s="245"/>
      <c r="C35" s="245"/>
      <c r="D35" s="245"/>
      <c r="E35" s="247"/>
      <c r="F35" s="247"/>
      <c r="G35" s="133" t="s">
        <v>333</v>
      </c>
      <c r="H35" s="133" t="s">
        <v>105</v>
      </c>
      <c r="I35" s="133" t="s">
        <v>67</v>
      </c>
      <c r="J35" s="133" t="s">
        <v>336</v>
      </c>
      <c r="K35" s="146" t="s">
        <v>335</v>
      </c>
      <c r="L35" s="145"/>
      <c r="M35" s="189">
        <v>3.8</v>
      </c>
      <c r="N35" s="145"/>
      <c r="O35" s="145"/>
      <c r="P35" s="145"/>
    </row>
    <row r="36" spans="1:20" s="180" customFormat="1" ht="15.75" customHeight="1" x14ac:dyDescent="0.25">
      <c r="A36" s="249" t="s">
        <v>18</v>
      </c>
      <c r="B36" s="249" t="s">
        <v>44</v>
      </c>
      <c r="C36" s="254"/>
      <c r="D36" s="254"/>
      <c r="E36" s="255" t="s">
        <v>45</v>
      </c>
      <c r="F36" s="177" t="s">
        <v>237</v>
      </c>
      <c r="G36" s="167"/>
      <c r="H36" s="167"/>
      <c r="I36" s="167"/>
      <c r="J36" s="182"/>
      <c r="K36" s="182"/>
      <c r="L36" s="179">
        <f t="shared" ref="L36:P36" si="7">L37</f>
        <v>5516.0999999999995</v>
      </c>
      <c r="M36" s="179">
        <f t="shared" si="7"/>
        <v>2300</v>
      </c>
      <c r="N36" s="179">
        <f t="shared" si="7"/>
        <v>2300</v>
      </c>
      <c r="O36" s="179">
        <f t="shared" si="7"/>
        <v>2300</v>
      </c>
      <c r="P36" s="179">
        <f t="shared" si="7"/>
        <v>2300</v>
      </c>
    </row>
    <row r="37" spans="1:20" s="180" customFormat="1" ht="60" customHeight="1" x14ac:dyDescent="0.25">
      <c r="A37" s="249"/>
      <c r="B37" s="249"/>
      <c r="C37" s="254"/>
      <c r="D37" s="254"/>
      <c r="E37" s="255"/>
      <c r="F37" s="181" t="s">
        <v>373</v>
      </c>
      <c r="G37" s="167" t="s">
        <v>197</v>
      </c>
      <c r="H37" s="167"/>
      <c r="I37" s="167"/>
      <c r="J37" s="182"/>
      <c r="K37" s="182"/>
      <c r="L37" s="183">
        <f>SUM(L38:L39)</f>
        <v>5516.0999999999995</v>
      </c>
      <c r="M37" s="183">
        <f t="shared" ref="M37:P37" si="8">SUM(M38:M39)</f>
        <v>2300</v>
      </c>
      <c r="N37" s="183">
        <f t="shared" si="8"/>
        <v>2300</v>
      </c>
      <c r="O37" s="183">
        <f t="shared" si="8"/>
        <v>2300</v>
      </c>
      <c r="P37" s="183">
        <f t="shared" si="8"/>
        <v>2300</v>
      </c>
    </row>
    <row r="38" spans="1:20" ht="36" customHeight="1" x14ac:dyDescent="0.25">
      <c r="A38" s="244" t="s">
        <v>18</v>
      </c>
      <c r="B38" s="244" t="s">
        <v>44</v>
      </c>
      <c r="C38" s="244" t="s">
        <v>67</v>
      </c>
      <c r="D38" s="244"/>
      <c r="E38" s="246" t="s">
        <v>133</v>
      </c>
      <c r="F38" s="246" t="s">
        <v>373</v>
      </c>
      <c r="G38" s="172" t="s">
        <v>197</v>
      </c>
      <c r="H38" s="172" t="s">
        <v>105</v>
      </c>
      <c r="I38" s="172" t="s">
        <v>67</v>
      </c>
      <c r="J38" s="121" t="s">
        <v>330</v>
      </c>
      <c r="K38" s="128" t="s">
        <v>342</v>
      </c>
      <c r="L38" s="130">
        <v>541.70000000000005</v>
      </c>
      <c r="M38" s="183">
        <v>2300</v>
      </c>
      <c r="N38" s="130">
        <v>2300</v>
      </c>
      <c r="O38" s="130">
        <v>2300</v>
      </c>
      <c r="P38" s="130">
        <v>2300</v>
      </c>
    </row>
    <row r="39" spans="1:20" ht="44.1" customHeight="1" x14ac:dyDescent="0.25">
      <c r="A39" s="245"/>
      <c r="B39" s="245"/>
      <c r="C39" s="245"/>
      <c r="D39" s="245"/>
      <c r="E39" s="247"/>
      <c r="F39" s="247"/>
      <c r="G39" s="152" t="s">
        <v>197</v>
      </c>
      <c r="H39" s="152" t="s">
        <v>105</v>
      </c>
      <c r="I39" s="152" t="s">
        <v>67</v>
      </c>
      <c r="J39" s="121" t="s">
        <v>243</v>
      </c>
      <c r="K39" s="128" t="s">
        <v>238</v>
      </c>
      <c r="L39" s="130">
        <v>4974.3999999999996</v>
      </c>
      <c r="M39" s="183"/>
      <c r="N39" s="130"/>
      <c r="O39" s="130"/>
      <c r="P39" s="130"/>
    </row>
    <row r="40" spans="1:20" s="180" customFormat="1" ht="15" customHeight="1" x14ac:dyDescent="0.25">
      <c r="A40" s="249" t="s">
        <v>18</v>
      </c>
      <c r="B40" s="249" t="s">
        <v>49</v>
      </c>
      <c r="C40" s="254"/>
      <c r="D40" s="259"/>
      <c r="E40" s="260" t="s">
        <v>50</v>
      </c>
      <c r="F40" s="177" t="s">
        <v>237</v>
      </c>
      <c r="G40" s="190"/>
      <c r="H40" s="167"/>
      <c r="I40" s="167"/>
      <c r="J40" s="190"/>
      <c r="K40" s="182"/>
      <c r="L40" s="179">
        <f t="shared" ref="L40:P40" si="9">L41</f>
        <v>33192.400000000001</v>
      </c>
      <c r="M40" s="179">
        <f t="shared" si="9"/>
        <v>3408.5</v>
      </c>
      <c r="N40" s="179">
        <f t="shared" si="9"/>
        <v>3835.2</v>
      </c>
      <c r="O40" s="179">
        <f t="shared" si="9"/>
        <v>3906.4</v>
      </c>
      <c r="P40" s="179">
        <f t="shared" si="9"/>
        <v>3906.4</v>
      </c>
    </row>
    <row r="41" spans="1:20" s="180" customFormat="1" ht="59.25" customHeight="1" x14ac:dyDescent="0.25">
      <c r="A41" s="249"/>
      <c r="B41" s="249"/>
      <c r="C41" s="254"/>
      <c r="D41" s="259"/>
      <c r="E41" s="261"/>
      <c r="F41" s="181" t="s">
        <v>373</v>
      </c>
      <c r="G41" s="167" t="s">
        <v>197</v>
      </c>
      <c r="H41" s="167"/>
      <c r="I41" s="167"/>
      <c r="J41" s="190"/>
      <c r="K41" s="183"/>
      <c r="L41" s="183">
        <f>SUM(L42:L46)</f>
        <v>33192.400000000001</v>
      </c>
      <c r="M41" s="183">
        <f>SUM(M42:M46)</f>
        <v>3408.5</v>
      </c>
      <c r="N41" s="183">
        <f>SUM(N42:N47)</f>
        <v>3835.2</v>
      </c>
      <c r="O41" s="183">
        <f t="shared" ref="O41:P41" si="10">SUM(O42:O46)</f>
        <v>3906.4</v>
      </c>
      <c r="P41" s="183">
        <f t="shared" si="10"/>
        <v>3906.4</v>
      </c>
    </row>
    <row r="42" spans="1:20" ht="67.5" x14ac:dyDescent="0.25">
      <c r="A42" s="152" t="s">
        <v>18</v>
      </c>
      <c r="B42" s="152" t="s">
        <v>49</v>
      </c>
      <c r="C42" s="152" t="s">
        <v>67</v>
      </c>
      <c r="D42" s="152"/>
      <c r="E42" s="120" t="s">
        <v>343</v>
      </c>
      <c r="F42" s="135" t="s">
        <v>373</v>
      </c>
      <c r="G42" s="121" t="s">
        <v>197</v>
      </c>
      <c r="H42" s="121" t="s">
        <v>105</v>
      </c>
      <c r="I42" s="121" t="s">
        <v>81</v>
      </c>
      <c r="J42" s="121" t="s">
        <v>244</v>
      </c>
      <c r="K42" s="147" t="s">
        <v>245</v>
      </c>
      <c r="L42" s="130">
        <v>3185.6</v>
      </c>
      <c r="M42" s="183">
        <v>2981.1</v>
      </c>
      <c r="N42" s="130">
        <v>2906.6</v>
      </c>
      <c r="O42" s="130">
        <v>3110</v>
      </c>
      <c r="P42" s="130">
        <v>3110</v>
      </c>
    </row>
    <row r="43" spans="1:20" ht="67.5" x14ac:dyDescent="0.25">
      <c r="A43" s="121" t="s">
        <v>18</v>
      </c>
      <c r="B43" s="121" t="s">
        <v>49</v>
      </c>
      <c r="C43" s="121" t="s">
        <v>72</v>
      </c>
      <c r="D43" s="121"/>
      <c r="E43" s="132" t="s">
        <v>141</v>
      </c>
      <c r="F43" s="120" t="s">
        <v>373</v>
      </c>
      <c r="G43" s="121" t="s">
        <v>197</v>
      </c>
      <c r="H43" s="121" t="s">
        <v>105</v>
      </c>
      <c r="I43" s="121" t="s">
        <v>67</v>
      </c>
      <c r="J43" s="128" t="s">
        <v>246</v>
      </c>
      <c r="K43" s="144" t="s">
        <v>270</v>
      </c>
      <c r="L43" s="130">
        <f>287.7+32.1+37.8+294.5</f>
        <v>652.1</v>
      </c>
      <c r="M43" s="183">
        <v>427.4</v>
      </c>
      <c r="N43" s="88">
        <v>765.8</v>
      </c>
      <c r="O43" s="88">
        <v>796.4</v>
      </c>
      <c r="P43" s="88">
        <v>796.4</v>
      </c>
      <c r="Q43" s="13"/>
      <c r="R43" s="13"/>
      <c r="S43" s="13"/>
      <c r="T43" s="13"/>
    </row>
    <row r="44" spans="1:20" ht="67.5" x14ac:dyDescent="0.25">
      <c r="A44" s="121" t="s">
        <v>18</v>
      </c>
      <c r="B44" s="121" t="s">
        <v>49</v>
      </c>
      <c r="C44" s="121" t="s">
        <v>18</v>
      </c>
      <c r="D44" s="121"/>
      <c r="E44" s="132" t="s">
        <v>144</v>
      </c>
      <c r="F44" s="120" t="s">
        <v>373</v>
      </c>
      <c r="G44" s="121" t="s">
        <v>197</v>
      </c>
      <c r="H44" s="121" t="s">
        <v>105</v>
      </c>
      <c r="I44" s="121" t="s">
        <v>81</v>
      </c>
      <c r="J44" s="128" t="s">
        <v>247</v>
      </c>
      <c r="K44" s="148" t="s">
        <v>279</v>
      </c>
      <c r="L44" s="130">
        <v>2547.5</v>
      </c>
      <c r="M44" s="183"/>
      <c r="N44" s="130"/>
      <c r="O44" s="130"/>
      <c r="P44" s="130"/>
    </row>
    <row r="45" spans="1:20" x14ac:dyDescent="0.25">
      <c r="A45" s="244" t="s">
        <v>18</v>
      </c>
      <c r="B45" s="244" t="s">
        <v>49</v>
      </c>
      <c r="C45" s="244" t="s">
        <v>81</v>
      </c>
      <c r="D45" s="244"/>
      <c r="E45" s="246" t="s">
        <v>346</v>
      </c>
      <c r="F45" s="246" t="s">
        <v>373</v>
      </c>
      <c r="G45" s="121" t="s">
        <v>197</v>
      </c>
      <c r="H45" s="121" t="s">
        <v>105</v>
      </c>
      <c r="I45" s="121" t="s">
        <v>81</v>
      </c>
      <c r="J45" s="128" t="s">
        <v>331</v>
      </c>
      <c r="K45" s="148">
        <v>612</v>
      </c>
      <c r="L45" s="130">
        <v>1.5</v>
      </c>
      <c r="M45" s="183"/>
      <c r="N45" s="130"/>
      <c r="O45" s="130"/>
      <c r="P45" s="130"/>
    </row>
    <row r="46" spans="1:20" ht="77.45" customHeight="1" x14ac:dyDescent="0.25">
      <c r="A46" s="245"/>
      <c r="B46" s="245"/>
      <c r="C46" s="245"/>
      <c r="D46" s="245"/>
      <c r="E46" s="247"/>
      <c r="F46" s="247"/>
      <c r="G46" s="121" t="s">
        <v>197</v>
      </c>
      <c r="H46" s="121" t="s">
        <v>105</v>
      </c>
      <c r="I46" s="121" t="s">
        <v>81</v>
      </c>
      <c r="J46" s="128" t="s">
        <v>248</v>
      </c>
      <c r="K46" s="148">
        <v>611</v>
      </c>
      <c r="L46" s="130">
        <v>26805.7</v>
      </c>
      <c r="M46" s="183"/>
      <c r="N46" s="130"/>
      <c r="O46" s="130"/>
      <c r="P46" s="130"/>
    </row>
    <row r="47" spans="1:20" ht="77.45" customHeight="1" x14ac:dyDescent="0.25">
      <c r="A47" s="176" t="s">
        <v>18</v>
      </c>
      <c r="B47" s="176" t="s">
        <v>49</v>
      </c>
      <c r="C47" s="176" t="s">
        <v>111</v>
      </c>
      <c r="D47" s="176"/>
      <c r="E47" s="175" t="s">
        <v>338</v>
      </c>
      <c r="F47" s="174" t="s">
        <v>373</v>
      </c>
      <c r="G47" s="169" t="s">
        <v>197</v>
      </c>
      <c r="H47" s="169" t="s">
        <v>96</v>
      </c>
      <c r="I47" s="169" t="s">
        <v>18</v>
      </c>
      <c r="J47" s="128" t="s">
        <v>368</v>
      </c>
      <c r="K47" s="168">
        <v>612</v>
      </c>
      <c r="L47" s="130"/>
      <c r="M47" s="183"/>
      <c r="N47" s="130">
        <v>162.80000000000001</v>
      </c>
      <c r="O47" s="130"/>
      <c r="P47" s="130"/>
    </row>
    <row r="48" spans="1:20" ht="15.75" x14ac:dyDescent="0.25">
      <c r="A48" s="153"/>
      <c r="B48" s="154"/>
    </row>
  </sheetData>
  <mergeCells count="84">
    <mergeCell ref="A28:A29"/>
    <mergeCell ref="B28:B29"/>
    <mergeCell ref="C28:C29"/>
    <mergeCell ref="D28:D29"/>
    <mergeCell ref="E28:E29"/>
    <mergeCell ref="A15:A16"/>
    <mergeCell ref="B15:B16"/>
    <mergeCell ref="C15:C16"/>
    <mergeCell ref="D15:D16"/>
    <mergeCell ref="F15:F16"/>
    <mergeCell ref="F45:F46"/>
    <mergeCell ref="A45:A46"/>
    <mergeCell ref="B45:B46"/>
    <mergeCell ref="C45:C46"/>
    <mergeCell ref="D45:D46"/>
    <mergeCell ref="E45:E46"/>
    <mergeCell ref="D40:D41"/>
    <mergeCell ref="E40:E41"/>
    <mergeCell ref="F25:F26"/>
    <mergeCell ref="A25:A26"/>
    <mergeCell ref="B25:B26"/>
    <mergeCell ref="C25:C26"/>
    <mergeCell ref="D25:D26"/>
    <mergeCell ref="E25:E26"/>
    <mergeCell ref="F30:F33"/>
    <mergeCell ref="A38:A39"/>
    <mergeCell ref="B38:B39"/>
    <mergeCell ref="C38:C39"/>
    <mergeCell ref="D38:D39"/>
    <mergeCell ref="E38:E39"/>
    <mergeCell ref="F38:F39"/>
    <mergeCell ref="A30:A33"/>
    <mergeCell ref="A17:A18"/>
    <mergeCell ref="A34:A35"/>
    <mergeCell ref="B34:B35"/>
    <mergeCell ref="C34:C35"/>
    <mergeCell ref="A40:A41"/>
    <mergeCell ref="B40:B41"/>
    <mergeCell ref="C40:C41"/>
    <mergeCell ref="A36:A37"/>
    <mergeCell ref="B36:B37"/>
    <mergeCell ref="C36:C37"/>
    <mergeCell ref="A20:A22"/>
    <mergeCell ref="B20:B22"/>
    <mergeCell ref="C20:C22"/>
    <mergeCell ref="B30:B33"/>
    <mergeCell ref="C30:C33"/>
    <mergeCell ref="B17:B18"/>
    <mergeCell ref="E36:E37"/>
    <mergeCell ref="E10:E12"/>
    <mergeCell ref="D30:D33"/>
    <mergeCell ref="E30:E33"/>
    <mergeCell ref="D36:D37"/>
    <mergeCell ref="D34:D35"/>
    <mergeCell ref="E34:E35"/>
    <mergeCell ref="D13:D14"/>
    <mergeCell ref="E13:E14"/>
    <mergeCell ref="D10:D12"/>
    <mergeCell ref="C17:C18"/>
    <mergeCell ref="D17:D18"/>
    <mergeCell ref="E17:E18"/>
    <mergeCell ref="F34:F35"/>
    <mergeCell ref="D20:D22"/>
    <mergeCell ref="E20:E22"/>
    <mergeCell ref="F17:F18"/>
    <mergeCell ref="F23:F24"/>
    <mergeCell ref="F28:F29"/>
    <mergeCell ref="A6:P6"/>
    <mergeCell ref="A8:D8"/>
    <mergeCell ref="E8:E9"/>
    <mergeCell ref="F8:F9"/>
    <mergeCell ref="G8:K8"/>
    <mergeCell ref="L8:P8"/>
    <mergeCell ref="A10:A12"/>
    <mergeCell ref="B10:B12"/>
    <mergeCell ref="C10:C12"/>
    <mergeCell ref="A13:A14"/>
    <mergeCell ref="B13:B14"/>
    <mergeCell ref="C13:C14"/>
    <mergeCell ref="A23:A24"/>
    <mergeCell ref="B23:B24"/>
    <mergeCell ref="C23:C24"/>
    <mergeCell ref="D23:D24"/>
    <mergeCell ref="E23:E24"/>
  </mergeCells>
  <pageMargins left="0" right="0" top="0.19685039370078741" bottom="0" header="0.31496062992125984" footer="0.31496062992125984"/>
  <pageSetup paperSize="9" scale="95" fitToHeight="0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0"/>
  <sheetViews>
    <sheetView topLeftCell="B40" zoomScale="120" zoomScaleNormal="120" workbookViewId="0">
      <selection activeCell="H51" sqref="H51"/>
    </sheetView>
  </sheetViews>
  <sheetFormatPr defaultRowHeight="15" x14ac:dyDescent="0.25"/>
  <cols>
    <col min="1" max="1" width="5" customWidth="1"/>
    <col min="2" max="2" width="5.42578125" customWidth="1"/>
    <col min="3" max="3" width="20.140625" customWidth="1"/>
    <col min="4" max="4" width="38.5703125" customWidth="1"/>
    <col min="5" max="10" width="10.5703125" customWidth="1"/>
  </cols>
  <sheetData>
    <row r="1" spans="1:10" ht="14.1" customHeight="1" x14ac:dyDescent="0.25">
      <c r="A1" s="32"/>
      <c r="B1" s="32"/>
      <c r="C1" s="32"/>
      <c r="D1" s="32"/>
      <c r="E1" s="32"/>
      <c r="F1" s="32"/>
      <c r="G1" s="32"/>
      <c r="H1" s="32" t="s">
        <v>249</v>
      </c>
      <c r="I1" s="32"/>
      <c r="J1" s="32"/>
    </row>
    <row r="2" spans="1:10" ht="14.1" customHeight="1" x14ac:dyDescent="0.25">
      <c r="A2" s="32"/>
      <c r="B2" s="32"/>
      <c r="C2" s="32"/>
      <c r="D2" s="32"/>
      <c r="E2" s="32"/>
      <c r="F2" s="32"/>
      <c r="G2" s="32"/>
      <c r="H2" s="32" t="s">
        <v>1</v>
      </c>
      <c r="I2" s="32"/>
      <c r="J2" s="32"/>
    </row>
    <row r="3" spans="1:10" ht="14.1" customHeight="1" x14ac:dyDescent="0.25">
      <c r="A3" s="32"/>
      <c r="B3" s="32"/>
      <c r="C3" s="32"/>
      <c r="D3" s="32"/>
      <c r="E3" s="32"/>
      <c r="F3" s="32"/>
      <c r="G3" s="32"/>
      <c r="H3" s="32" t="s">
        <v>58</v>
      </c>
      <c r="I3" s="32"/>
      <c r="J3" s="32"/>
    </row>
    <row r="4" spans="1:10" ht="14.1" customHeight="1" x14ac:dyDescent="0.25">
      <c r="A4" s="32"/>
      <c r="B4" s="32"/>
      <c r="C4" s="32"/>
      <c r="D4" s="32"/>
      <c r="E4" s="32"/>
      <c r="F4" s="32"/>
      <c r="G4" s="32"/>
      <c r="H4" s="106" t="s">
        <v>278</v>
      </c>
      <c r="I4" s="106"/>
      <c r="J4" s="106"/>
    </row>
    <row r="5" spans="1:10" x14ac:dyDescent="0.25">
      <c r="A5" s="32"/>
      <c r="B5" s="32"/>
      <c r="C5" s="32"/>
      <c r="D5" s="32"/>
      <c r="E5" s="32"/>
      <c r="F5" s="32"/>
      <c r="G5" s="32"/>
      <c r="H5" s="68"/>
      <c r="I5" s="32"/>
      <c r="J5" s="32"/>
    </row>
    <row r="6" spans="1:10" ht="18" customHeight="1" x14ac:dyDescent="0.25">
      <c r="A6" s="264" t="s">
        <v>250</v>
      </c>
      <c r="B6" s="220"/>
      <c r="C6" s="220"/>
      <c r="D6" s="220"/>
      <c r="E6" s="220"/>
      <c r="F6" s="220"/>
      <c r="G6" s="220"/>
      <c r="H6" s="220"/>
      <c r="I6" s="220"/>
      <c r="J6" s="220"/>
    </row>
    <row r="7" spans="1:10" ht="10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ht="20.25" customHeight="1" x14ac:dyDescent="0.25">
      <c r="A8" s="265" t="s">
        <v>3</v>
      </c>
      <c r="B8" s="266"/>
      <c r="C8" s="267" t="s">
        <v>251</v>
      </c>
      <c r="D8" s="267" t="s">
        <v>252</v>
      </c>
      <c r="E8" s="267" t="s">
        <v>253</v>
      </c>
      <c r="F8" s="269"/>
      <c r="G8" s="269"/>
      <c r="H8" s="269"/>
      <c r="I8" s="269"/>
      <c r="J8" s="269"/>
    </row>
    <row r="9" spans="1:10" ht="24" customHeight="1" x14ac:dyDescent="0.25">
      <c r="A9" s="265"/>
      <c r="B9" s="266"/>
      <c r="C9" s="268" t="s">
        <v>186</v>
      </c>
      <c r="D9" s="268"/>
      <c r="E9" s="267" t="s">
        <v>254</v>
      </c>
      <c r="F9" s="267" t="s">
        <v>196</v>
      </c>
      <c r="G9" s="216" t="s">
        <v>268</v>
      </c>
      <c r="H9" s="267" t="s">
        <v>275</v>
      </c>
      <c r="I9" s="267" t="s">
        <v>276</v>
      </c>
      <c r="J9" s="267" t="s">
        <v>277</v>
      </c>
    </row>
    <row r="10" spans="1:10" ht="15" customHeight="1" x14ac:dyDescent="0.25">
      <c r="A10" s="69" t="s">
        <v>13</v>
      </c>
      <c r="B10" s="69" t="s">
        <v>14</v>
      </c>
      <c r="C10" s="268"/>
      <c r="D10" s="268"/>
      <c r="E10" s="268"/>
      <c r="F10" s="268"/>
      <c r="G10" s="217"/>
      <c r="H10" s="268"/>
      <c r="I10" s="268"/>
      <c r="J10" s="268"/>
    </row>
    <row r="11" spans="1:10" ht="14.1" customHeight="1" x14ac:dyDescent="0.25">
      <c r="A11" s="270" t="s">
        <v>18</v>
      </c>
      <c r="B11" s="272"/>
      <c r="C11" s="274" t="s">
        <v>321</v>
      </c>
      <c r="D11" s="70" t="s">
        <v>237</v>
      </c>
      <c r="E11" s="71">
        <f>SUM(F11:J11)</f>
        <v>498072.32000000001</v>
      </c>
      <c r="F11" s="72">
        <f t="shared" ref="F11" si="0">SUM(F12+F18+F19+F20)</f>
        <v>122420.42000000001</v>
      </c>
      <c r="G11" s="72">
        <f t="shared" ref="G11" si="1">SUM(G12+G18+G19+G20)</f>
        <v>105793.8</v>
      </c>
      <c r="H11" s="72">
        <f>SUM(H12+H18+H19+H20)</f>
        <v>88210.8</v>
      </c>
      <c r="I11" s="72">
        <f t="shared" ref="I11:J11" si="2">SUM(I12+I18+I19+I20)</f>
        <v>91641.5</v>
      </c>
      <c r="J11" s="72">
        <f t="shared" si="2"/>
        <v>90005.799999999988</v>
      </c>
    </row>
    <row r="12" spans="1:10" x14ac:dyDescent="0.25">
      <c r="A12" s="270"/>
      <c r="B12" s="272"/>
      <c r="C12" s="274"/>
      <c r="D12" s="73" t="s">
        <v>255</v>
      </c>
      <c r="E12" s="74">
        <f>SUM(F12:J12)</f>
        <v>498072.32000000001</v>
      </c>
      <c r="F12" s="75">
        <f t="shared" ref="F12:G12" si="3">F22+F32+F52+F42</f>
        <v>122420.42000000001</v>
      </c>
      <c r="G12" s="75">
        <f t="shared" si="3"/>
        <v>105793.8</v>
      </c>
      <c r="H12" s="75">
        <f t="shared" ref="H12:J12" si="4">H22+H32+H52+H42</f>
        <v>88210.8</v>
      </c>
      <c r="I12" s="75">
        <f t="shared" si="4"/>
        <v>91641.5</v>
      </c>
      <c r="J12" s="75">
        <f t="shared" si="4"/>
        <v>90005.799999999988</v>
      </c>
    </row>
    <row r="13" spans="1:10" x14ac:dyDescent="0.25">
      <c r="A13" s="270"/>
      <c r="B13" s="272"/>
      <c r="C13" s="274"/>
      <c r="D13" s="76" t="s">
        <v>256</v>
      </c>
      <c r="E13" s="74"/>
      <c r="F13" s="75"/>
      <c r="G13" s="75"/>
      <c r="H13" s="75"/>
      <c r="I13" s="75"/>
      <c r="J13" s="75"/>
    </row>
    <row r="14" spans="1:10" ht="22.5" x14ac:dyDescent="0.25">
      <c r="A14" s="270"/>
      <c r="B14" s="272"/>
      <c r="C14" s="274"/>
      <c r="D14" s="76" t="s">
        <v>257</v>
      </c>
      <c r="E14" s="74">
        <f t="shared" ref="E14:E22" si="5">SUM(F14:J14)</f>
        <v>456740.22</v>
      </c>
      <c r="F14" s="75">
        <f t="shared" ref="F14:G14" si="6">F24+F34+F54+F44</f>
        <v>120138.32</v>
      </c>
      <c r="G14" s="75">
        <f t="shared" si="6"/>
        <v>66743.8</v>
      </c>
      <c r="H14" s="75">
        <f>H24+H34+H54+H44</f>
        <v>88210.8</v>
      </c>
      <c r="I14" s="75">
        <f t="shared" ref="H14:J20" si="7">I24+I34+I54+I44</f>
        <v>91641.5</v>
      </c>
      <c r="J14" s="75">
        <f>J24+J34+J54+J44</f>
        <v>90005.799999999988</v>
      </c>
    </row>
    <row r="15" spans="1:10" x14ac:dyDescent="0.25">
      <c r="A15" s="270"/>
      <c r="B15" s="272"/>
      <c r="C15" s="274"/>
      <c r="D15" s="76" t="s">
        <v>258</v>
      </c>
      <c r="E15" s="74">
        <f t="shared" si="5"/>
        <v>41332.1</v>
      </c>
      <c r="F15" s="75">
        <f>F25+F35+F55+F45</f>
        <v>2282.1</v>
      </c>
      <c r="G15" s="75">
        <f t="shared" ref="G15" si="8">G25+G35+G55+G45</f>
        <v>39050</v>
      </c>
      <c r="H15" s="75">
        <f>H25+H35+H55+H45</f>
        <v>0</v>
      </c>
      <c r="I15" s="75">
        <f t="shared" si="7"/>
        <v>0</v>
      </c>
      <c r="J15" s="75">
        <f t="shared" si="7"/>
        <v>0</v>
      </c>
    </row>
    <row r="16" spans="1:10" ht="22.35" customHeight="1" x14ac:dyDescent="0.25">
      <c r="A16" s="270"/>
      <c r="B16" s="272"/>
      <c r="C16" s="274"/>
      <c r="D16" s="76" t="s">
        <v>259</v>
      </c>
      <c r="E16" s="74">
        <f t="shared" si="5"/>
        <v>0</v>
      </c>
      <c r="F16" s="75">
        <f t="shared" ref="F16:G16" si="9">F26+F36+F56+F46</f>
        <v>0</v>
      </c>
      <c r="G16" s="75">
        <f t="shared" si="9"/>
        <v>0</v>
      </c>
      <c r="H16" s="75">
        <f t="shared" si="7"/>
        <v>0</v>
      </c>
      <c r="I16" s="75">
        <f>I26+I36+I56+I46</f>
        <v>0</v>
      </c>
      <c r="J16" s="75">
        <f t="shared" si="7"/>
        <v>0</v>
      </c>
    </row>
    <row r="17" spans="1:13" ht="14.1" customHeight="1" x14ac:dyDescent="0.25">
      <c r="A17" s="270"/>
      <c r="B17" s="272"/>
      <c r="C17" s="274"/>
      <c r="D17" s="76" t="s">
        <v>260</v>
      </c>
      <c r="E17" s="74">
        <f t="shared" si="5"/>
        <v>0</v>
      </c>
      <c r="F17" s="75">
        <f t="shared" ref="F17:G17" si="10">F27+F37+F57+F47</f>
        <v>0</v>
      </c>
      <c r="G17" s="75">
        <f t="shared" si="10"/>
        <v>0</v>
      </c>
      <c r="H17" s="75">
        <f t="shared" si="7"/>
        <v>0</v>
      </c>
      <c r="I17" s="75">
        <f t="shared" si="7"/>
        <v>0</v>
      </c>
      <c r="J17" s="75">
        <f t="shared" si="7"/>
        <v>0</v>
      </c>
    </row>
    <row r="18" spans="1:13" ht="25.5" customHeight="1" x14ac:dyDescent="0.25">
      <c r="A18" s="270"/>
      <c r="B18" s="272"/>
      <c r="C18" s="274"/>
      <c r="D18" s="77" t="s">
        <v>261</v>
      </c>
      <c r="E18" s="74">
        <f t="shared" si="5"/>
        <v>0</v>
      </c>
      <c r="F18" s="75">
        <f t="shared" ref="F18:G18" si="11">F28+F38+F58+F48</f>
        <v>0</v>
      </c>
      <c r="G18" s="75">
        <f t="shared" si="11"/>
        <v>0</v>
      </c>
      <c r="H18" s="75">
        <f t="shared" si="7"/>
        <v>0</v>
      </c>
      <c r="I18" s="75">
        <f t="shared" si="7"/>
        <v>0</v>
      </c>
      <c r="J18" s="75">
        <f t="shared" si="7"/>
        <v>0</v>
      </c>
    </row>
    <row r="19" spans="1:13" ht="24.75" customHeight="1" x14ac:dyDescent="0.25">
      <c r="A19" s="270"/>
      <c r="B19" s="272"/>
      <c r="C19" s="274"/>
      <c r="D19" s="77" t="s">
        <v>262</v>
      </c>
      <c r="E19" s="74">
        <f t="shared" si="5"/>
        <v>0</v>
      </c>
      <c r="F19" s="75">
        <f t="shared" ref="F19:G19" si="12">F29+F39+F59+F49</f>
        <v>0</v>
      </c>
      <c r="G19" s="75">
        <f t="shared" si="12"/>
        <v>0</v>
      </c>
      <c r="H19" s="75">
        <f t="shared" si="7"/>
        <v>0</v>
      </c>
      <c r="I19" s="75">
        <f t="shared" si="7"/>
        <v>0</v>
      </c>
      <c r="J19" s="75">
        <f t="shared" si="7"/>
        <v>0</v>
      </c>
      <c r="L19" s="40"/>
      <c r="M19" s="40"/>
    </row>
    <row r="20" spans="1:13" ht="14.1" customHeight="1" x14ac:dyDescent="0.25">
      <c r="A20" s="271"/>
      <c r="B20" s="273"/>
      <c r="C20" s="274"/>
      <c r="D20" s="77" t="s">
        <v>263</v>
      </c>
      <c r="E20" s="74">
        <f t="shared" si="5"/>
        <v>0</v>
      </c>
      <c r="F20" s="75">
        <f>F30+F40+F60+F50</f>
        <v>0</v>
      </c>
      <c r="G20" s="75">
        <f t="shared" ref="G20" si="13">G30+G40+G60+G50</f>
        <v>0</v>
      </c>
      <c r="H20" s="75">
        <f t="shared" si="7"/>
        <v>0</v>
      </c>
      <c r="I20" s="75">
        <f t="shared" si="7"/>
        <v>0</v>
      </c>
      <c r="J20" s="75">
        <f t="shared" si="7"/>
        <v>0</v>
      </c>
      <c r="L20" s="40"/>
      <c r="M20" s="78"/>
    </row>
    <row r="21" spans="1:13" ht="15.75" customHeight="1" x14ac:dyDescent="0.25">
      <c r="A21" s="272" t="s">
        <v>18</v>
      </c>
      <c r="B21" s="272" t="s">
        <v>19</v>
      </c>
      <c r="C21" s="275" t="s">
        <v>20</v>
      </c>
      <c r="D21" s="70" t="s">
        <v>237</v>
      </c>
      <c r="E21" s="79">
        <f t="shared" si="5"/>
        <v>102675.41999999998</v>
      </c>
      <c r="F21" s="80">
        <f>F22+F28+F29+F30</f>
        <v>21478.719999999998</v>
      </c>
      <c r="G21" s="80">
        <f t="shared" ref="G21" si="14">G22+G28+G29+G30</f>
        <v>15814.2</v>
      </c>
      <c r="H21" s="80">
        <f t="shared" ref="H21:J21" si="15">H22+H28+H29+H30</f>
        <v>21514.7</v>
      </c>
      <c r="I21" s="80">
        <f t="shared" si="15"/>
        <v>21933.9</v>
      </c>
      <c r="J21" s="80">
        <f t="shared" si="15"/>
        <v>21933.9</v>
      </c>
      <c r="L21" s="81"/>
      <c r="M21" s="78"/>
    </row>
    <row r="22" spans="1:13" ht="15" customHeight="1" x14ac:dyDescent="0.25">
      <c r="A22" s="272"/>
      <c r="B22" s="272"/>
      <c r="C22" s="275"/>
      <c r="D22" s="73" t="s">
        <v>255</v>
      </c>
      <c r="E22" s="82">
        <f t="shared" si="5"/>
        <v>102675.41999999998</v>
      </c>
      <c r="F22" s="83">
        <f>F24+F27+F25+F26</f>
        <v>21478.719999999998</v>
      </c>
      <c r="G22" s="83">
        <f t="shared" ref="G22" si="16">G24+G27+G25+G26</f>
        <v>15814.2</v>
      </c>
      <c r="H22" s="83">
        <f t="shared" ref="H22:J22" si="17">H24+H27+H25+H26</f>
        <v>21514.7</v>
      </c>
      <c r="I22" s="83">
        <f t="shared" si="17"/>
        <v>21933.9</v>
      </c>
      <c r="J22" s="83">
        <f t="shared" si="17"/>
        <v>21933.9</v>
      </c>
      <c r="L22" s="40"/>
      <c r="M22" s="78"/>
    </row>
    <row r="23" spans="1:13" ht="14.1" customHeight="1" x14ac:dyDescent="0.25">
      <c r="A23" s="272"/>
      <c r="B23" s="272"/>
      <c r="C23" s="275"/>
      <c r="D23" s="76" t="s">
        <v>256</v>
      </c>
      <c r="E23" s="82"/>
      <c r="F23" s="83"/>
      <c r="G23" s="83"/>
      <c r="H23" s="83"/>
      <c r="I23" s="83"/>
      <c r="J23" s="83"/>
      <c r="L23" s="40"/>
      <c r="M23" s="78"/>
    </row>
    <row r="24" spans="1:13" ht="22.5" x14ac:dyDescent="0.25">
      <c r="A24" s="272"/>
      <c r="B24" s="272"/>
      <c r="C24" s="275"/>
      <c r="D24" s="76" t="s">
        <v>257</v>
      </c>
      <c r="E24" s="82">
        <f t="shared" ref="E24:E32" si="18">SUM(F24:J24)</f>
        <v>102593.32</v>
      </c>
      <c r="F24" s="83">
        <f>'5'!L13-F25</f>
        <v>21396.62</v>
      </c>
      <c r="G24" s="83">
        <f>'5'!M14</f>
        <v>15814.2</v>
      </c>
      <c r="H24" s="83">
        <f>'5'!N14</f>
        <v>21514.7</v>
      </c>
      <c r="I24" s="83">
        <f>'5'!O14</f>
        <v>21933.9</v>
      </c>
      <c r="J24" s="83">
        <f>'5'!P14</f>
        <v>21933.9</v>
      </c>
      <c r="L24" s="78"/>
      <c r="M24" s="78"/>
    </row>
    <row r="25" spans="1:13" ht="14.1" customHeight="1" x14ac:dyDescent="0.25">
      <c r="A25" s="272"/>
      <c r="B25" s="272"/>
      <c r="C25" s="275"/>
      <c r="D25" s="76" t="s">
        <v>258</v>
      </c>
      <c r="E25" s="82">
        <f t="shared" si="18"/>
        <v>82.1</v>
      </c>
      <c r="F25" s="83">
        <v>82.1</v>
      </c>
      <c r="G25" s="83">
        <v>0</v>
      </c>
      <c r="H25" s="83">
        <f>'5'!N16</f>
        <v>0</v>
      </c>
      <c r="I25" s="83">
        <f>'5'!O16</f>
        <v>0</v>
      </c>
      <c r="J25" s="83">
        <f>'5'!P16</f>
        <v>0</v>
      </c>
      <c r="L25" s="78"/>
      <c r="M25" s="78"/>
    </row>
    <row r="26" spans="1:13" ht="22.5" x14ac:dyDescent="0.25">
      <c r="A26" s="272"/>
      <c r="B26" s="272"/>
      <c r="C26" s="275"/>
      <c r="D26" s="76" t="s">
        <v>259</v>
      </c>
      <c r="E26" s="82">
        <f t="shared" si="18"/>
        <v>0</v>
      </c>
      <c r="F26" s="83"/>
      <c r="G26" s="83"/>
      <c r="H26" s="83"/>
      <c r="I26" s="83"/>
      <c r="J26" s="83"/>
      <c r="L26" s="78"/>
      <c r="M26" s="40"/>
    </row>
    <row r="27" spans="1:13" ht="14.1" customHeight="1" x14ac:dyDescent="0.25">
      <c r="A27" s="272"/>
      <c r="B27" s="272"/>
      <c r="C27" s="275"/>
      <c r="D27" s="76" t="s">
        <v>260</v>
      </c>
      <c r="E27" s="82">
        <f t="shared" si="18"/>
        <v>0</v>
      </c>
      <c r="F27" s="83"/>
      <c r="G27" s="83"/>
      <c r="H27" s="83"/>
      <c r="I27" s="83"/>
      <c r="J27" s="83"/>
      <c r="L27" s="78"/>
    </row>
    <row r="28" spans="1:13" ht="24.75" customHeight="1" x14ac:dyDescent="0.25">
      <c r="A28" s="272"/>
      <c r="B28" s="272"/>
      <c r="C28" s="275"/>
      <c r="D28" s="77" t="s">
        <v>261</v>
      </c>
      <c r="E28" s="82">
        <f t="shared" si="18"/>
        <v>0</v>
      </c>
      <c r="F28" s="83"/>
      <c r="G28" s="83"/>
      <c r="H28" s="83"/>
      <c r="I28" s="83"/>
      <c r="J28" s="83"/>
      <c r="L28" s="78"/>
    </row>
    <row r="29" spans="1:13" ht="24.75" customHeight="1" x14ac:dyDescent="0.25">
      <c r="A29" s="272"/>
      <c r="B29" s="272"/>
      <c r="C29" s="275"/>
      <c r="D29" s="77" t="s">
        <v>262</v>
      </c>
      <c r="E29" s="82">
        <f t="shared" si="18"/>
        <v>0</v>
      </c>
      <c r="F29" s="83"/>
      <c r="G29" s="83"/>
      <c r="H29" s="83"/>
      <c r="I29" s="83"/>
      <c r="J29" s="83"/>
      <c r="L29" s="40"/>
    </row>
    <row r="30" spans="1:13" ht="14.1" customHeight="1" x14ac:dyDescent="0.25">
      <c r="A30" s="273"/>
      <c r="B30" s="273"/>
      <c r="C30" s="275"/>
      <c r="D30" s="77" t="s">
        <v>263</v>
      </c>
      <c r="E30" s="82">
        <f>SUM(F30:J30)</f>
        <v>0</v>
      </c>
      <c r="F30" s="83"/>
      <c r="G30" s="83"/>
      <c r="H30" s="83"/>
      <c r="I30" s="83"/>
      <c r="J30" s="83"/>
    </row>
    <row r="31" spans="1:13" ht="14.1" customHeight="1" x14ac:dyDescent="0.25">
      <c r="A31" s="276" t="s">
        <v>18</v>
      </c>
      <c r="B31" s="276" t="s">
        <v>31</v>
      </c>
      <c r="C31" s="279" t="s">
        <v>32</v>
      </c>
      <c r="D31" s="84" t="s">
        <v>237</v>
      </c>
      <c r="E31" s="79">
        <f t="shared" si="18"/>
        <v>332431.89999999997</v>
      </c>
      <c r="F31" s="80">
        <f t="shared" ref="F31:G31" si="19">F32+F38+F39+F40</f>
        <v>62233.2</v>
      </c>
      <c r="G31" s="80">
        <f t="shared" si="19"/>
        <v>84271.1</v>
      </c>
      <c r="H31" s="80">
        <f t="shared" ref="H31:J31" si="20">H32+H38+H39+H40</f>
        <v>60560.9</v>
      </c>
      <c r="I31" s="80">
        <f t="shared" si="20"/>
        <v>63501.2</v>
      </c>
      <c r="J31" s="80">
        <f t="shared" si="20"/>
        <v>61865.5</v>
      </c>
    </row>
    <row r="32" spans="1:13" ht="15.75" customHeight="1" x14ac:dyDescent="0.25">
      <c r="A32" s="277"/>
      <c r="B32" s="277"/>
      <c r="C32" s="280"/>
      <c r="D32" s="85" t="s">
        <v>255</v>
      </c>
      <c r="E32" s="82">
        <f t="shared" si="18"/>
        <v>332431.89999999997</v>
      </c>
      <c r="F32" s="83">
        <f t="shared" ref="F32:G32" si="21">F34+F37+F35+F36</f>
        <v>62233.2</v>
      </c>
      <c r="G32" s="83">
        <f t="shared" si="21"/>
        <v>84271.1</v>
      </c>
      <c r="H32" s="83">
        <f t="shared" ref="H32:J32" si="22">H34+H37+H35+H36</f>
        <v>60560.9</v>
      </c>
      <c r="I32" s="83">
        <f t="shared" si="22"/>
        <v>63501.2</v>
      </c>
      <c r="J32" s="83">
        <f t="shared" si="22"/>
        <v>61865.5</v>
      </c>
    </row>
    <row r="33" spans="1:10" ht="14.1" customHeight="1" x14ac:dyDescent="0.25">
      <c r="A33" s="277"/>
      <c r="B33" s="277"/>
      <c r="C33" s="280"/>
      <c r="D33" s="86" t="s">
        <v>256</v>
      </c>
      <c r="E33" s="82"/>
      <c r="F33" s="83"/>
      <c r="G33" s="83"/>
      <c r="H33" s="83"/>
      <c r="I33" s="83"/>
      <c r="J33" s="83"/>
    </row>
    <row r="34" spans="1:10" ht="22.5" x14ac:dyDescent="0.25">
      <c r="A34" s="277"/>
      <c r="B34" s="277"/>
      <c r="C34" s="280"/>
      <c r="D34" s="86" t="s">
        <v>257</v>
      </c>
      <c r="E34" s="82">
        <f t="shared" ref="E34:E42" si="23">SUM(F34:J34)</f>
        <v>291181.90000000002</v>
      </c>
      <c r="F34" s="83">
        <f>'5'!L20-F35</f>
        <v>60033.2</v>
      </c>
      <c r="G34" s="83">
        <f>'5'!M23+'5'!M25+'5'!M27+'5'!M33+'5'!M35+14.1</f>
        <v>45221.100000000006</v>
      </c>
      <c r="H34" s="83">
        <f>'5'!N23+'5'!N25+'5'!N27+'5'!N33+'5'!N35+10</f>
        <v>60560.9</v>
      </c>
      <c r="I34" s="83">
        <f>'5'!O23+'5'!O25+'5'!O27+'5'!O33+'5'!O35+10+'5'!O24</f>
        <v>63501.2</v>
      </c>
      <c r="J34" s="83">
        <f>'5'!P23+'5'!P25+'5'!P27+'5'!P33+'5'!P35+10+'5'!P24</f>
        <v>61865.5</v>
      </c>
    </row>
    <row r="35" spans="1:10" ht="14.1" customHeight="1" x14ac:dyDescent="0.25">
      <c r="A35" s="277"/>
      <c r="B35" s="277"/>
      <c r="C35" s="280"/>
      <c r="D35" s="86" t="s">
        <v>258</v>
      </c>
      <c r="E35" s="82">
        <f t="shared" si="23"/>
        <v>41250</v>
      </c>
      <c r="F35" s="83">
        <v>2200</v>
      </c>
      <c r="G35" s="83">
        <f>'5'!M29+'5'!M34-14.1+'5'!M28</f>
        <v>39050</v>
      </c>
      <c r="H35" s="83">
        <f>'5'!N29+'5'!N34-10</f>
        <v>0</v>
      </c>
      <c r="I35" s="83">
        <f>'5'!O29+'5'!O34-10</f>
        <v>0</v>
      </c>
      <c r="J35" s="83">
        <f>'5'!P29+'5'!P34-10</f>
        <v>0</v>
      </c>
    </row>
    <row r="36" spans="1:10" ht="22.5" x14ac:dyDescent="0.25">
      <c r="A36" s="277"/>
      <c r="B36" s="277"/>
      <c r="C36" s="280"/>
      <c r="D36" s="76" t="s">
        <v>259</v>
      </c>
      <c r="E36" s="82">
        <f t="shared" si="23"/>
        <v>0</v>
      </c>
      <c r="F36" s="83"/>
      <c r="G36" s="83"/>
      <c r="H36" s="83"/>
      <c r="I36" s="83"/>
      <c r="J36" s="83"/>
    </row>
    <row r="37" spans="1:10" ht="14.1" customHeight="1" x14ac:dyDescent="0.25">
      <c r="A37" s="277"/>
      <c r="B37" s="277"/>
      <c r="C37" s="280"/>
      <c r="D37" s="86" t="s">
        <v>260</v>
      </c>
      <c r="E37" s="82">
        <f t="shared" si="23"/>
        <v>0</v>
      </c>
      <c r="F37" s="83"/>
      <c r="G37" s="83"/>
      <c r="H37" s="83"/>
      <c r="I37" s="83"/>
      <c r="J37" s="83"/>
    </row>
    <row r="38" spans="1:10" ht="27" customHeight="1" x14ac:dyDescent="0.25">
      <c r="A38" s="277"/>
      <c r="B38" s="277"/>
      <c r="C38" s="280"/>
      <c r="D38" s="87" t="s">
        <v>261</v>
      </c>
      <c r="E38" s="82">
        <f t="shared" si="23"/>
        <v>0</v>
      </c>
      <c r="F38" s="83"/>
      <c r="G38" s="83"/>
      <c r="H38" s="83"/>
      <c r="I38" s="83"/>
      <c r="J38" s="83"/>
    </row>
    <row r="39" spans="1:10" ht="24" customHeight="1" x14ac:dyDescent="0.25">
      <c r="A39" s="277"/>
      <c r="B39" s="277"/>
      <c r="C39" s="280"/>
      <c r="D39" s="87" t="s">
        <v>262</v>
      </c>
      <c r="E39" s="82">
        <f t="shared" si="23"/>
        <v>0</v>
      </c>
      <c r="F39" s="83"/>
      <c r="G39" s="83"/>
      <c r="H39" s="83"/>
      <c r="I39" s="83"/>
      <c r="J39" s="83"/>
    </row>
    <row r="40" spans="1:10" ht="14.1" customHeight="1" x14ac:dyDescent="0.25">
      <c r="A40" s="278"/>
      <c r="B40" s="278"/>
      <c r="C40" s="281"/>
      <c r="D40" s="87" t="s">
        <v>263</v>
      </c>
      <c r="E40" s="82">
        <f>SUM(F40:J40)</f>
        <v>0</v>
      </c>
      <c r="F40" s="83"/>
      <c r="G40" s="83"/>
      <c r="H40" s="83"/>
      <c r="I40" s="83"/>
      <c r="J40" s="83"/>
    </row>
    <row r="41" spans="1:10" ht="14.1" customHeight="1" x14ac:dyDescent="0.25">
      <c r="A41" s="272" t="s">
        <v>18</v>
      </c>
      <c r="B41" s="272" t="s">
        <v>44</v>
      </c>
      <c r="C41" s="275" t="s">
        <v>45</v>
      </c>
      <c r="D41" s="70" t="s">
        <v>237</v>
      </c>
      <c r="E41" s="71">
        <f t="shared" si="23"/>
        <v>14716.099999999999</v>
      </c>
      <c r="F41" s="72">
        <f t="shared" ref="F41:G41" si="24">F42+F48+F49+F50</f>
        <v>5516.0999999999995</v>
      </c>
      <c r="G41" s="72">
        <f t="shared" si="24"/>
        <v>2300</v>
      </c>
      <c r="H41" s="72">
        <f t="shared" ref="H41:J41" si="25">H42+H48+H49+H50</f>
        <v>2300</v>
      </c>
      <c r="I41" s="72">
        <f t="shared" si="25"/>
        <v>2300</v>
      </c>
      <c r="J41" s="72">
        <f t="shared" si="25"/>
        <v>2300</v>
      </c>
    </row>
    <row r="42" spans="1:10" ht="15.75" customHeight="1" x14ac:dyDescent="0.25">
      <c r="A42" s="272"/>
      <c r="B42" s="272"/>
      <c r="C42" s="275"/>
      <c r="D42" s="73" t="s">
        <v>255</v>
      </c>
      <c r="E42" s="74">
        <f t="shared" si="23"/>
        <v>14716.099999999999</v>
      </c>
      <c r="F42" s="75">
        <f t="shared" ref="F42" si="26">F44+F47</f>
        <v>5516.0999999999995</v>
      </c>
      <c r="G42" s="75">
        <f>G44+G47</f>
        <v>2300</v>
      </c>
      <c r="H42" s="75">
        <f t="shared" ref="H42:I42" si="27">H44+H47</f>
        <v>2300</v>
      </c>
      <c r="I42" s="75">
        <f t="shared" si="27"/>
        <v>2300</v>
      </c>
      <c r="J42" s="75">
        <f>J44+J47+J45</f>
        <v>2300</v>
      </c>
    </row>
    <row r="43" spans="1:10" ht="14.1" customHeight="1" x14ac:dyDescent="0.25">
      <c r="A43" s="272"/>
      <c r="B43" s="272"/>
      <c r="C43" s="275"/>
      <c r="D43" s="76" t="s">
        <v>256</v>
      </c>
      <c r="E43" s="74"/>
      <c r="F43" s="75"/>
      <c r="G43" s="75"/>
      <c r="H43" s="75"/>
      <c r="I43" s="75"/>
      <c r="J43" s="75"/>
    </row>
    <row r="44" spans="1:10" ht="24.75" customHeight="1" x14ac:dyDescent="0.25">
      <c r="A44" s="272"/>
      <c r="B44" s="272"/>
      <c r="C44" s="275"/>
      <c r="D44" s="76" t="s">
        <v>257</v>
      </c>
      <c r="E44" s="74">
        <f t="shared" ref="E44:E52" si="28">SUM(F44:J44)</f>
        <v>14716.099999999999</v>
      </c>
      <c r="F44" s="75">
        <f>'5'!L36</f>
        <v>5516.0999999999995</v>
      </c>
      <c r="G44" s="75">
        <f>'5'!M36</f>
        <v>2300</v>
      </c>
      <c r="H44" s="75">
        <f>'5'!N36</f>
        <v>2300</v>
      </c>
      <c r="I44" s="75">
        <f>'5'!O36</f>
        <v>2300</v>
      </c>
      <c r="J44" s="75">
        <f>'5'!P36</f>
        <v>2300</v>
      </c>
    </row>
    <row r="45" spans="1:10" ht="14.1" customHeight="1" x14ac:dyDescent="0.25">
      <c r="A45" s="272"/>
      <c r="B45" s="272"/>
      <c r="C45" s="275"/>
      <c r="D45" s="76" t="s">
        <v>258</v>
      </c>
      <c r="E45" s="74">
        <f t="shared" si="28"/>
        <v>0</v>
      </c>
      <c r="F45" s="75"/>
      <c r="G45" s="75"/>
      <c r="H45" s="75"/>
      <c r="I45" s="75"/>
      <c r="J45" s="75"/>
    </row>
    <row r="46" spans="1:10" ht="22.5" x14ac:dyDescent="0.25">
      <c r="A46" s="272"/>
      <c r="B46" s="272"/>
      <c r="C46" s="275"/>
      <c r="D46" s="76" t="s">
        <v>259</v>
      </c>
      <c r="E46" s="74">
        <f t="shared" si="28"/>
        <v>0</v>
      </c>
      <c r="F46" s="75"/>
      <c r="G46" s="75"/>
      <c r="H46" s="75"/>
      <c r="I46" s="75"/>
      <c r="J46" s="75"/>
    </row>
    <row r="47" spans="1:10" ht="14.1" customHeight="1" x14ac:dyDescent="0.25">
      <c r="A47" s="272"/>
      <c r="B47" s="272"/>
      <c r="C47" s="275"/>
      <c r="D47" s="76" t="s">
        <v>260</v>
      </c>
      <c r="E47" s="74">
        <f t="shared" si="28"/>
        <v>0</v>
      </c>
      <c r="F47" s="75"/>
      <c r="G47" s="75"/>
      <c r="H47" s="75"/>
      <c r="I47" s="75"/>
      <c r="J47" s="75"/>
    </row>
    <row r="48" spans="1:10" ht="27" customHeight="1" x14ac:dyDescent="0.25">
      <c r="A48" s="272"/>
      <c r="B48" s="272"/>
      <c r="C48" s="275"/>
      <c r="D48" s="77" t="s">
        <v>261</v>
      </c>
      <c r="E48" s="74">
        <f t="shared" si="28"/>
        <v>0</v>
      </c>
      <c r="F48" s="75"/>
      <c r="G48" s="75"/>
      <c r="H48" s="75"/>
      <c r="I48" s="75"/>
      <c r="J48" s="75"/>
    </row>
    <row r="49" spans="1:10" ht="24" customHeight="1" x14ac:dyDescent="0.25">
      <c r="A49" s="272"/>
      <c r="B49" s="272"/>
      <c r="C49" s="275"/>
      <c r="D49" s="77" t="s">
        <v>262</v>
      </c>
      <c r="E49" s="74">
        <f t="shared" si="28"/>
        <v>0</v>
      </c>
      <c r="F49" s="75"/>
      <c r="G49" s="75"/>
      <c r="H49" s="75"/>
      <c r="I49" s="75"/>
      <c r="J49" s="75"/>
    </row>
    <row r="50" spans="1:10" ht="14.1" customHeight="1" x14ac:dyDescent="0.25">
      <c r="A50" s="273"/>
      <c r="B50" s="273"/>
      <c r="C50" s="275"/>
      <c r="D50" s="77" t="s">
        <v>263</v>
      </c>
      <c r="E50" s="74">
        <f>SUM(F50:J50)</f>
        <v>0</v>
      </c>
      <c r="F50" s="75"/>
      <c r="G50" s="75"/>
      <c r="H50" s="75"/>
      <c r="I50" s="75"/>
      <c r="J50" s="75"/>
    </row>
    <row r="51" spans="1:10" x14ac:dyDescent="0.25">
      <c r="A51" s="272" t="s">
        <v>18</v>
      </c>
      <c r="B51" s="272" t="s">
        <v>49</v>
      </c>
      <c r="C51" s="275" t="s">
        <v>50</v>
      </c>
      <c r="D51" s="70" t="s">
        <v>237</v>
      </c>
      <c r="E51" s="71">
        <f t="shared" si="28"/>
        <v>48248.9</v>
      </c>
      <c r="F51" s="71">
        <f t="shared" ref="F51:G51" si="29">F52+F58+F59+F60</f>
        <v>33192.400000000001</v>
      </c>
      <c r="G51" s="71">
        <f t="shared" si="29"/>
        <v>3408.5</v>
      </c>
      <c r="H51" s="71">
        <f t="shared" ref="H51:J51" si="30">H52+H58+H59+H60</f>
        <v>3835.2</v>
      </c>
      <c r="I51" s="71">
        <f t="shared" si="30"/>
        <v>3906.4</v>
      </c>
      <c r="J51" s="71">
        <f t="shared" si="30"/>
        <v>3906.4</v>
      </c>
    </row>
    <row r="52" spans="1:10" x14ac:dyDescent="0.25">
      <c r="A52" s="272"/>
      <c r="B52" s="272"/>
      <c r="C52" s="275"/>
      <c r="D52" s="73" t="s">
        <v>255</v>
      </c>
      <c r="E52" s="74">
        <f t="shared" si="28"/>
        <v>48248.9</v>
      </c>
      <c r="F52" s="75">
        <f t="shared" ref="F52:G52" si="31">F54+F55</f>
        <v>33192.400000000001</v>
      </c>
      <c r="G52" s="75">
        <f t="shared" si="31"/>
        <v>3408.5</v>
      </c>
      <c r="H52" s="75">
        <f t="shared" ref="H52:I52" si="32">H54+H55</f>
        <v>3835.2</v>
      </c>
      <c r="I52" s="75">
        <f t="shared" si="32"/>
        <v>3906.4</v>
      </c>
      <c r="J52" s="75">
        <f>J54+J55</f>
        <v>3906.4</v>
      </c>
    </row>
    <row r="53" spans="1:10" x14ac:dyDescent="0.25">
      <c r="A53" s="272"/>
      <c r="B53" s="272"/>
      <c r="C53" s="275"/>
      <c r="D53" s="76" t="s">
        <v>256</v>
      </c>
      <c r="E53" s="74"/>
      <c r="F53" s="75"/>
      <c r="G53" s="75"/>
      <c r="H53" s="75"/>
      <c r="I53" s="75"/>
      <c r="J53" s="75"/>
    </row>
    <row r="54" spans="1:10" ht="22.5" x14ac:dyDescent="0.25">
      <c r="A54" s="272"/>
      <c r="B54" s="272"/>
      <c r="C54" s="275"/>
      <c r="D54" s="76" t="s">
        <v>257</v>
      </c>
      <c r="E54" s="74">
        <f t="shared" ref="E54:E60" si="33">SUM(F54:J54)</f>
        <v>48248.9</v>
      </c>
      <c r="F54" s="75">
        <f>'5'!L40</f>
        <v>33192.400000000001</v>
      </c>
      <c r="G54" s="75">
        <f>'5'!M40</f>
        <v>3408.5</v>
      </c>
      <c r="H54" s="75">
        <f>'5'!N40</f>
        <v>3835.2</v>
      </c>
      <c r="I54" s="75">
        <f>'5'!O40</f>
        <v>3906.4</v>
      </c>
      <c r="J54" s="75">
        <f>'5'!P40</f>
        <v>3906.4</v>
      </c>
    </row>
    <row r="55" spans="1:10" x14ac:dyDescent="0.25">
      <c r="A55" s="272"/>
      <c r="B55" s="272"/>
      <c r="C55" s="275"/>
      <c r="D55" s="76" t="s">
        <v>258</v>
      </c>
      <c r="E55" s="74">
        <f t="shared" si="33"/>
        <v>0</v>
      </c>
      <c r="F55" s="75"/>
      <c r="G55" s="75"/>
      <c r="H55" s="75"/>
      <c r="I55" s="75"/>
      <c r="J55" s="75"/>
    </row>
    <row r="56" spans="1:10" ht="22.5" x14ac:dyDescent="0.25">
      <c r="A56" s="272"/>
      <c r="B56" s="272"/>
      <c r="C56" s="275"/>
      <c r="D56" s="76" t="s">
        <v>259</v>
      </c>
      <c r="E56" s="74">
        <f t="shared" si="33"/>
        <v>0</v>
      </c>
      <c r="F56" s="75"/>
      <c r="G56" s="75"/>
      <c r="H56" s="75"/>
      <c r="I56" s="75"/>
      <c r="J56" s="75"/>
    </row>
    <row r="57" spans="1:10" x14ac:dyDescent="0.25">
      <c r="A57" s="272"/>
      <c r="B57" s="272"/>
      <c r="C57" s="275"/>
      <c r="D57" s="76" t="s">
        <v>260</v>
      </c>
      <c r="E57" s="74">
        <f t="shared" si="33"/>
        <v>0</v>
      </c>
      <c r="F57" s="75"/>
      <c r="G57" s="75"/>
      <c r="H57" s="75"/>
      <c r="I57" s="75"/>
      <c r="J57" s="75"/>
    </row>
    <row r="58" spans="1:10" ht="24.75" customHeight="1" x14ac:dyDescent="0.25">
      <c r="A58" s="272"/>
      <c r="B58" s="272"/>
      <c r="C58" s="275"/>
      <c r="D58" s="77" t="s">
        <v>261</v>
      </c>
      <c r="E58" s="74">
        <f t="shared" si="33"/>
        <v>0</v>
      </c>
      <c r="F58" s="75"/>
      <c r="G58" s="75"/>
      <c r="H58" s="75"/>
      <c r="I58" s="75"/>
      <c r="J58" s="75"/>
    </row>
    <row r="59" spans="1:10" ht="26.25" customHeight="1" x14ac:dyDescent="0.25">
      <c r="A59" s="272"/>
      <c r="B59" s="272"/>
      <c r="C59" s="275"/>
      <c r="D59" s="77" t="s">
        <v>262</v>
      </c>
      <c r="E59" s="74">
        <f t="shared" si="33"/>
        <v>0</v>
      </c>
      <c r="F59" s="75"/>
      <c r="G59" s="75"/>
      <c r="H59" s="75"/>
      <c r="I59" s="75"/>
      <c r="J59" s="75"/>
    </row>
    <row r="60" spans="1:10" x14ac:dyDescent="0.25">
      <c r="A60" s="273"/>
      <c r="B60" s="273"/>
      <c r="C60" s="275"/>
      <c r="D60" s="77" t="s">
        <v>263</v>
      </c>
      <c r="E60" s="74">
        <f t="shared" si="33"/>
        <v>0</v>
      </c>
      <c r="F60" s="75"/>
      <c r="G60" s="75"/>
      <c r="H60" s="75"/>
      <c r="I60" s="75"/>
      <c r="J60" s="75"/>
    </row>
  </sheetData>
  <mergeCells count="26">
    <mergeCell ref="A51:A60"/>
    <mergeCell ref="B51:B60"/>
    <mergeCell ref="C51:C60"/>
    <mergeCell ref="A31:A40"/>
    <mergeCell ref="B31:B40"/>
    <mergeCell ref="C31:C40"/>
    <mergeCell ref="A41:A50"/>
    <mergeCell ref="B41:B50"/>
    <mergeCell ref="C41:C50"/>
    <mergeCell ref="A11:A20"/>
    <mergeCell ref="B11:B20"/>
    <mergeCell ref="C11:C20"/>
    <mergeCell ref="A21:A30"/>
    <mergeCell ref="B21:B30"/>
    <mergeCell ref="C21:C30"/>
    <mergeCell ref="A6:J6"/>
    <mergeCell ref="A8:B9"/>
    <mergeCell ref="C8:C10"/>
    <mergeCell ref="D8:D10"/>
    <mergeCell ref="E8:J8"/>
    <mergeCell ref="E9:E10"/>
    <mergeCell ref="F9:F10"/>
    <mergeCell ref="G9:G10"/>
    <mergeCell ref="H9:H10"/>
    <mergeCell ref="I9:I10"/>
    <mergeCell ref="J9:J10"/>
  </mergeCells>
  <pageMargins left="0.39370078740157483" right="0.19685039370078741" top="0.78740157480314965" bottom="0.39370078740157483" header="0.31496062992125984" footer="0.31496062992125984"/>
  <pageSetup paperSize="9" scale="85" fitToHeight="0" orientation="landscape" r:id="rId1"/>
  <headerFooter alignWithMargins="0">
    <oddFooter>&amp;C&amp;P</oddFooter>
  </headerFooter>
  <rowBreaks count="1" manualBreakCount="1">
    <brk id="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'1'!Область_печати</vt:lpstr>
      <vt:lpstr>'3'!Область_печати</vt:lpstr>
      <vt:lpstr>'5'!Область_печати</vt:lpstr>
      <vt:lpstr>'6'!Область_печати</vt:lpstr>
    </vt:vector>
  </TitlesOfParts>
  <Company>DEXP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Управление Культуры</cp:lastModifiedBy>
  <cp:lastPrinted>2022-02-24T10:23:24Z</cp:lastPrinted>
  <dcterms:created xsi:type="dcterms:W3CDTF">2019-10-07T05:59:09Z</dcterms:created>
  <dcterms:modified xsi:type="dcterms:W3CDTF">2022-07-28T11:40:39Z</dcterms:modified>
</cp:coreProperties>
</file>